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G25" i="5"/>
  <c r="G24"/>
  <c r="G23"/>
  <c r="G22"/>
  <c r="G21"/>
  <c r="G20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<sst xmlns="http://schemas.openxmlformats.org/spreadsheetml/2006/main" count="79" uniqueCount="61">
  <si>
    <t>Наименование</t>
  </si>
  <si>
    <t>Цена м3</t>
  </si>
  <si>
    <t>Цена 1 м2</t>
  </si>
  <si>
    <t>Цена 1 м/п</t>
  </si>
  <si>
    <t>Вагонка</t>
  </si>
  <si>
    <t>Цена 1 шт</t>
  </si>
  <si>
    <t>Цена м2</t>
  </si>
  <si>
    <t>Имитация бруса</t>
  </si>
  <si>
    <t>Блок хаус</t>
  </si>
  <si>
    <t xml:space="preserve">2м </t>
  </si>
  <si>
    <t>Штапик сосна</t>
  </si>
  <si>
    <t>30*30*3,0</t>
  </si>
  <si>
    <t>Уголок липа</t>
  </si>
  <si>
    <t>35*35*3,0</t>
  </si>
  <si>
    <t>Уголок наружный сосна</t>
  </si>
  <si>
    <t>25*25*3,0</t>
  </si>
  <si>
    <t>25*25*2,2</t>
  </si>
  <si>
    <t>Уголок внутренний сосна</t>
  </si>
  <si>
    <t>Цена за шт</t>
  </si>
  <si>
    <t>Цена за 1 м/п</t>
  </si>
  <si>
    <t>Размер</t>
  </si>
  <si>
    <t>Уголок</t>
  </si>
  <si>
    <t>45*2,5</t>
  </si>
  <si>
    <t>Плинтус  липа А</t>
  </si>
  <si>
    <t>45*3,0</t>
  </si>
  <si>
    <t>Плинтус сосна с сучками В</t>
  </si>
  <si>
    <t>20*2,5</t>
  </si>
  <si>
    <t>Плинтус сосна без сучков А</t>
  </si>
  <si>
    <t>Плинтус липа без сучков А</t>
  </si>
  <si>
    <t>Плинтус</t>
  </si>
  <si>
    <t>20*110*2/3/4/5/6</t>
  </si>
  <si>
    <t>Наличник овальный сосна</t>
  </si>
  <si>
    <t>73*2,2</t>
  </si>
  <si>
    <t>Наличник гладкий срощенный сосна</t>
  </si>
  <si>
    <t>65*2,2</t>
  </si>
  <si>
    <t>Наличник</t>
  </si>
  <si>
    <t>Вагонка В липа 15*75*2100/3000</t>
  </si>
  <si>
    <t>Вагонка А липа 15*75*2100/3000</t>
  </si>
  <si>
    <t>Блок-хаус А-В сорт 20*90*1000, шт</t>
  </si>
  <si>
    <t>Блок-хаус А-В сорт 20*90*1500, шт</t>
  </si>
  <si>
    <t>Блок-хаус А-В сорт 20*90*2000, шт</t>
  </si>
  <si>
    <t>Блок-хаус А-В сорт 20*90*2500, шт</t>
  </si>
  <si>
    <t>Блок-хаус А-В сорт 20*90*2700, шт</t>
  </si>
  <si>
    <t>Блок-хаус А-В сорт 20*90*3000, шт</t>
  </si>
  <si>
    <t>Блок-хаус А-В сорт 20*90*6000, шт</t>
  </si>
  <si>
    <t>Блок-хаус А-В сорт 45*180*1000, шт</t>
  </si>
  <si>
    <t>Блок-хаус А-В сорт 45*180*1500, шт</t>
  </si>
  <si>
    <t>Блок-хаус А-В сорт 45*180*2000, шт</t>
  </si>
  <si>
    <t>Блок-хаус А-В сорт 45*180*2700, шт</t>
  </si>
  <si>
    <t>Блок-хаус А-В сорт 45*180*3000, шт</t>
  </si>
  <si>
    <t>Блок-хаус А-В сорт 45*180*4000, шт</t>
  </si>
  <si>
    <t>Блок-хаус А-В сорт 45*180*5000, шт</t>
  </si>
  <si>
    <t>Блок-хаус А-В сорт 45*180*6000, шт</t>
  </si>
  <si>
    <t>Имитация бруса А-В сорт 20*180*1000</t>
  </si>
  <si>
    <t>Имитация бруса А-В сорт 20*180*1500</t>
  </si>
  <si>
    <t>Имитация бруса А-В сорт 20*180*2000</t>
  </si>
  <si>
    <t>Имитация бруса А-В сорт 20*180*2700</t>
  </si>
  <si>
    <t>Имитация бруса А-В сорт 20*180*3000</t>
  </si>
  <si>
    <t>Имитация бруса А-В сорт 20*180*6000</t>
  </si>
  <si>
    <t>Вагонка А-В сорт сосна 12,5*88*3000/6000</t>
  </si>
  <si>
    <t xml:space="preserve">Вагонка А-В сорт береза 12,5*88*1000/1500/2000/3000/4000 </t>
  </si>
</sst>
</file>

<file path=xl/styles.xml><?xml version="1.0" encoding="utf-8"?>
<styleSheet xmlns="http://schemas.openxmlformats.org/spreadsheetml/2006/main">
  <numFmts count="2">
    <numFmt numFmtId="8" formatCode="#,##0.00&quot;р.&quot;;[Red]\-#,##0.00&quot;р.&quot;"/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Border="1" applyAlignment="1"/>
    <xf numFmtId="164" fontId="8" fillId="0" borderId="0" xfId="0" applyNumberFormat="1" applyFont="1" applyBorder="1"/>
    <xf numFmtId="8" fontId="9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0" fontId="4" fillId="3" borderId="18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8" fontId="10" fillId="0" borderId="4" xfId="0" applyNumberFormat="1" applyFont="1" applyBorder="1" applyAlignment="1">
      <alignment horizontal="center"/>
    </xf>
    <xf numFmtId="8" fontId="10" fillId="0" borderId="5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2" fillId="0" borderId="17" xfId="0" applyFont="1" applyBorder="1" applyAlignment="1"/>
    <xf numFmtId="0" fontId="4" fillId="3" borderId="2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/>
    <xf numFmtId="8" fontId="10" fillId="0" borderId="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3" borderId="20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11" fillId="2" borderId="1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9" xfId="0" applyFont="1" applyBorder="1" applyAlignment="1"/>
    <xf numFmtId="0" fontId="2" fillId="3" borderId="16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22" xfId="0" applyFont="1" applyFill="1" applyBorder="1" applyAlignment="1"/>
    <xf numFmtId="0" fontId="3" fillId="3" borderId="18" xfId="0" applyFont="1" applyFill="1" applyBorder="1" applyAlignment="1">
      <alignment horizontal="left" vertical="center" wrapText="1"/>
    </xf>
    <xf numFmtId="8" fontId="2" fillId="4" borderId="4" xfId="0" applyNumberFormat="1" applyFont="1" applyFill="1" applyBorder="1" applyAlignment="1">
      <alignment horizontal="center"/>
    </xf>
    <xf numFmtId="8" fontId="2" fillId="4" borderId="5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/>
    <xf numFmtId="164" fontId="2" fillId="4" borderId="4" xfId="0" applyNumberFormat="1" applyFont="1" applyFill="1" applyBorder="1" applyAlignment="1">
      <alignment horizontal="center"/>
    </xf>
    <xf numFmtId="164" fontId="2" fillId="4" borderId="19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left" vertical="center" wrapText="1"/>
    </xf>
    <xf numFmtId="164" fontId="2" fillId="4" borderId="10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/>
    <xf numFmtId="164" fontId="2" fillId="4" borderId="23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19" xfId="0" applyFont="1" applyBorder="1" applyAlignment="1"/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8" fontId="2" fillId="0" borderId="3" xfId="0" applyNumberFormat="1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2" xfId="0" applyFont="1" applyBorder="1" applyAlignment="1"/>
    <xf numFmtId="0" fontId="2" fillId="0" borderId="22" xfId="0" applyFont="1" applyBorder="1" applyAlignment="1"/>
    <xf numFmtId="8" fontId="2" fillId="4" borderId="3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0" borderId="13" xfId="0" applyFont="1" applyBorder="1" applyAlignment="1"/>
    <xf numFmtId="8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23" xfId="0" applyFont="1" applyBorder="1" applyAlignment="1"/>
    <xf numFmtId="0" fontId="11" fillId="2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" fillId="5" borderId="15" xfId="0" applyFont="1" applyFill="1" applyBorder="1" applyAlignment="1"/>
    <xf numFmtId="0" fontId="1" fillId="5" borderId="9" xfId="0" applyFont="1" applyFill="1" applyBorder="1" applyAlignment="1"/>
    <xf numFmtId="0" fontId="2" fillId="3" borderId="25" xfId="0" applyFont="1" applyFill="1" applyBorder="1" applyAlignment="1">
      <alignment horizontal="center"/>
    </xf>
    <xf numFmtId="0" fontId="0" fillId="0" borderId="12" xfId="0" applyBorder="1" applyAlignment="1"/>
    <xf numFmtId="0" fontId="6" fillId="0" borderId="3" xfId="0" applyFont="1" applyBorder="1" applyAlignment="1">
      <alignment horizontal="left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8" fontId="2" fillId="0" borderId="27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0"/>
  <sheetViews>
    <sheetView tabSelected="1" zoomScaleNormal="100" zoomScaleSheetLayoutView="80" workbookViewId="0">
      <selection activeCell="C24" sqref="C24:D24"/>
    </sheetView>
  </sheetViews>
  <sheetFormatPr defaultRowHeight="15"/>
  <cols>
    <col min="2" max="2" width="41.85546875" customWidth="1"/>
    <col min="3" max="3" width="20.140625" customWidth="1"/>
    <col min="4" max="4" width="18.42578125" customWidth="1"/>
    <col min="6" max="6" width="14.7109375" customWidth="1"/>
    <col min="7" max="7" width="11.42578125" customWidth="1"/>
    <col min="8" max="8" width="15.5703125" customWidth="1"/>
    <col min="9" max="9" width="12.42578125" customWidth="1"/>
  </cols>
  <sheetData>
    <row r="1" spans="1:26" ht="21.75" customHeight="1" thickBot="1">
      <c r="A1" s="15" t="s">
        <v>8</v>
      </c>
      <c r="B1" s="16"/>
      <c r="C1" s="16"/>
      <c r="D1" s="16"/>
      <c r="E1" s="16"/>
      <c r="F1" s="16"/>
      <c r="G1" s="16"/>
      <c r="H1" s="1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8" t="s">
        <v>0</v>
      </c>
      <c r="B2" s="19"/>
      <c r="C2" s="20" t="s">
        <v>1</v>
      </c>
      <c r="D2" s="19"/>
      <c r="E2" s="20" t="s">
        <v>6</v>
      </c>
      <c r="F2" s="19"/>
      <c r="G2" s="20" t="s">
        <v>5</v>
      </c>
      <c r="H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"/>
      <c r="X2" s="6"/>
      <c r="Y2" s="2"/>
      <c r="Z2" s="2"/>
    </row>
    <row r="3" spans="1:26" ht="16.149999999999999" customHeight="1">
      <c r="A3" s="8" t="s">
        <v>38</v>
      </c>
      <c r="B3" s="9"/>
      <c r="C3" s="10">
        <v>19000</v>
      </c>
      <c r="D3" s="11"/>
      <c r="E3" s="12">
        <v>370</v>
      </c>
      <c r="F3" s="13"/>
      <c r="G3" s="10">
        <f>0.02*0.09*1*C3</f>
        <v>34.199999999999996</v>
      </c>
      <c r="H3" s="1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2"/>
      <c r="Z3" s="2"/>
    </row>
    <row r="4" spans="1:26" ht="16.149999999999999" customHeight="1">
      <c r="A4" s="8" t="s">
        <v>39</v>
      </c>
      <c r="B4" s="9"/>
      <c r="C4" s="10">
        <v>19000</v>
      </c>
      <c r="D4" s="11"/>
      <c r="E4" s="12">
        <v>370</v>
      </c>
      <c r="F4" s="13"/>
      <c r="G4" s="10">
        <f>0.02*0.09*1.5*C4</f>
        <v>51.300000000000004</v>
      </c>
      <c r="H4" s="1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6"/>
      <c r="X4" s="6"/>
      <c r="Y4" s="2"/>
      <c r="Z4" s="2"/>
    </row>
    <row r="5" spans="1:26" ht="16.149999999999999" customHeight="1">
      <c r="A5" s="8" t="s">
        <v>40</v>
      </c>
      <c r="B5" s="9"/>
      <c r="C5" s="10">
        <v>19000</v>
      </c>
      <c r="D5" s="11"/>
      <c r="E5" s="12">
        <v>370</v>
      </c>
      <c r="F5" s="13"/>
      <c r="G5" s="10">
        <f>0.02*0.09*2*C5</f>
        <v>68.399999999999991</v>
      </c>
      <c r="H5" s="1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6"/>
      <c r="X5" s="6"/>
      <c r="Y5" s="2"/>
      <c r="Z5" s="2"/>
    </row>
    <row r="6" spans="1:26" ht="16.149999999999999" customHeight="1">
      <c r="A6" s="8" t="s">
        <v>41</v>
      </c>
      <c r="B6" s="9"/>
      <c r="C6" s="10">
        <v>19000</v>
      </c>
      <c r="D6" s="11"/>
      <c r="E6" s="12">
        <v>370</v>
      </c>
      <c r="F6" s="13"/>
      <c r="G6" s="10">
        <f>0.02*0.09*2.5*C6</f>
        <v>85.5</v>
      </c>
      <c r="H6" s="1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6"/>
      <c r="X6" s="6"/>
      <c r="Y6" s="2"/>
      <c r="Z6" s="2"/>
    </row>
    <row r="7" spans="1:26" ht="16.149999999999999" customHeight="1">
      <c r="A7" s="8" t="s">
        <v>42</v>
      </c>
      <c r="B7" s="9"/>
      <c r="C7" s="10">
        <v>19000</v>
      </c>
      <c r="D7" s="11"/>
      <c r="E7" s="12">
        <v>370</v>
      </c>
      <c r="F7" s="13"/>
      <c r="G7" s="10">
        <f>0.02*0.09*2.7*C7</f>
        <v>92.340000000000018</v>
      </c>
      <c r="H7" s="1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6"/>
      <c r="X7" s="6"/>
      <c r="Y7" s="2"/>
      <c r="Z7" s="2"/>
    </row>
    <row r="8" spans="1:26" ht="16.149999999999999" customHeight="1">
      <c r="A8" s="8" t="s">
        <v>43</v>
      </c>
      <c r="B8" s="9"/>
      <c r="C8" s="10">
        <v>19000</v>
      </c>
      <c r="D8" s="11"/>
      <c r="E8" s="12">
        <v>370</v>
      </c>
      <c r="F8" s="13"/>
      <c r="G8" s="10">
        <f>0.02*0.09*3*C8</f>
        <v>102.60000000000001</v>
      </c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6"/>
      <c r="X8" s="6"/>
      <c r="Y8" s="2"/>
      <c r="Z8" s="2"/>
    </row>
    <row r="9" spans="1:26" ht="16.149999999999999" customHeight="1">
      <c r="A9" s="8" t="s">
        <v>44</v>
      </c>
      <c r="B9" s="9"/>
      <c r="C9" s="10">
        <v>19000</v>
      </c>
      <c r="D9" s="11"/>
      <c r="E9" s="12">
        <v>370</v>
      </c>
      <c r="F9" s="13"/>
      <c r="G9" s="10">
        <f>0.02*0.09*6*C9</f>
        <v>205.20000000000002</v>
      </c>
      <c r="H9" s="1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6"/>
      <c r="X9" s="6"/>
      <c r="Y9" s="2"/>
      <c r="Z9" s="2"/>
    </row>
    <row r="10" spans="1:26" ht="16.149999999999999" customHeight="1">
      <c r="A10" s="8" t="s">
        <v>45</v>
      </c>
      <c r="B10" s="9"/>
      <c r="C10" s="10">
        <v>19000</v>
      </c>
      <c r="D10" s="11"/>
      <c r="E10" s="12">
        <v>832.54</v>
      </c>
      <c r="F10" s="13"/>
      <c r="G10" s="10">
        <f>0.045*0.18*1*C10</f>
        <v>153.9</v>
      </c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6"/>
      <c r="X10" s="6"/>
      <c r="Y10" s="2"/>
      <c r="Z10" s="2"/>
    </row>
    <row r="11" spans="1:26" ht="16.149999999999999" customHeight="1">
      <c r="A11" s="8" t="s">
        <v>46</v>
      </c>
      <c r="B11" s="9"/>
      <c r="C11" s="10">
        <v>19000</v>
      </c>
      <c r="D11" s="11"/>
      <c r="E11" s="12">
        <v>832.54</v>
      </c>
      <c r="F11" s="13"/>
      <c r="G11" s="10">
        <f>0.045*0.18*1.5*C11</f>
        <v>230.85</v>
      </c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6"/>
      <c r="X11" s="6"/>
      <c r="Y11" s="2"/>
      <c r="Z11" s="2"/>
    </row>
    <row r="12" spans="1:26" ht="16.149999999999999" customHeight="1">
      <c r="A12" s="8" t="s">
        <v>47</v>
      </c>
      <c r="B12" s="9"/>
      <c r="C12" s="10">
        <v>19000</v>
      </c>
      <c r="D12" s="11"/>
      <c r="E12" s="12">
        <v>832.54</v>
      </c>
      <c r="F12" s="13"/>
      <c r="G12" s="10">
        <f>0.045*0.18*2*C12</f>
        <v>307.8</v>
      </c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6"/>
      <c r="X12" s="6"/>
      <c r="Y12" s="2"/>
      <c r="Z12" s="2"/>
    </row>
    <row r="13" spans="1:26" ht="16.149999999999999" customHeight="1">
      <c r="A13" s="8" t="s">
        <v>48</v>
      </c>
      <c r="B13" s="9"/>
      <c r="C13" s="10">
        <v>19000</v>
      </c>
      <c r="D13" s="11"/>
      <c r="E13" s="12">
        <v>832.54</v>
      </c>
      <c r="F13" s="13"/>
      <c r="G13" s="10">
        <f>0.045*0.18*2.7*C13</f>
        <v>415.53000000000003</v>
      </c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6"/>
      <c r="X13" s="6"/>
      <c r="Y13" s="2"/>
      <c r="Z13" s="2"/>
    </row>
    <row r="14" spans="1:26" ht="16.149999999999999" customHeight="1">
      <c r="A14" s="8" t="s">
        <v>49</v>
      </c>
      <c r="B14" s="9"/>
      <c r="C14" s="10">
        <v>19000</v>
      </c>
      <c r="D14" s="11"/>
      <c r="E14" s="12">
        <v>832.54</v>
      </c>
      <c r="F14" s="13"/>
      <c r="G14" s="10">
        <f>0.045*0.18*3*C14</f>
        <v>461.7</v>
      </c>
      <c r="H14" s="1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6"/>
      <c r="X14" s="6"/>
      <c r="Y14" s="2"/>
      <c r="Z14" s="2"/>
    </row>
    <row r="15" spans="1:26" ht="16.149999999999999" customHeight="1">
      <c r="A15" s="8" t="s">
        <v>50</v>
      </c>
      <c r="B15" s="9"/>
      <c r="C15" s="10">
        <v>19000</v>
      </c>
      <c r="D15" s="11"/>
      <c r="E15" s="12">
        <v>832.54</v>
      </c>
      <c r="F15" s="13"/>
      <c r="G15" s="10">
        <f>0.045*0.18*4*C15</f>
        <v>615.6</v>
      </c>
      <c r="H15" s="1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6"/>
      <c r="X15" s="6"/>
      <c r="Y15" s="2"/>
      <c r="Z15" s="2"/>
    </row>
    <row r="16" spans="1:26" ht="16.149999999999999" customHeight="1">
      <c r="A16" s="8" t="s">
        <v>51</v>
      </c>
      <c r="B16" s="9"/>
      <c r="C16" s="10">
        <v>19000</v>
      </c>
      <c r="D16" s="11"/>
      <c r="E16" s="12">
        <v>832.54</v>
      </c>
      <c r="F16" s="13"/>
      <c r="G16" s="10">
        <f>0.045*0.18*5*C16</f>
        <v>769.49999999999989</v>
      </c>
      <c r="H16" s="1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6"/>
      <c r="X16" s="6"/>
      <c r="Y16" s="2"/>
      <c r="Z16" s="2"/>
    </row>
    <row r="17" spans="1:26" ht="16.149999999999999" customHeight="1" thickBot="1">
      <c r="A17" s="22" t="s">
        <v>52</v>
      </c>
      <c r="B17" s="23"/>
      <c r="C17" s="10">
        <v>19000</v>
      </c>
      <c r="D17" s="11"/>
      <c r="E17" s="12">
        <v>832.54</v>
      </c>
      <c r="F17" s="13"/>
      <c r="G17" s="10">
        <f>0.045*0.18*6*C17</f>
        <v>923.4</v>
      </c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6"/>
      <c r="X17" s="6"/>
      <c r="Y17" s="2"/>
      <c r="Z17" s="2"/>
    </row>
    <row r="18" spans="1:26" ht="21.75" customHeight="1" thickBot="1">
      <c r="A18" s="24" t="s">
        <v>7</v>
      </c>
      <c r="B18" s="25"/>
      <c r="C18" s="25"/>
      <c r="D18" s="25"/>
      <c r="E18" s="25"/>
      <c r="F18" s="25"/>
      <c r="G18" s="25"/>
      <c r="H18" s="2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6"/>
      <c r="X18" s="6"/>
      <c r="Y18" s="2"/>
      <c r="Z18" s="2"/>
    </row>
    <row r="19" spans="1:26" ht="15.75" customHeight="1">
      <c r="A19" s="18" t="s">
        <v>0</v>
      </c>
      <c r="B19" s="19"/>
      <c r="C19" s="20" t="s">
        <v>1</v>
      </c>
      <c r="D19" s="19"/>
      <c r="E19" s="20" t="s">
        <v>6</v>
      </c>
      <c r="F19" s="19"/>
      <c r="G19" s="20" t="s">
        <v>5</v>
      </c>
      <c r="H19" s="2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6"/>
      <c r="X19" s="6"/>
      <c r="Y19" s="2"/>
      <c r="Z19" s="2"/>
    </row>
    <row r="20" spans="1:26" ht="16.149999999999999" customHeight="1">
      <c r="A20" s="27" t="s">
        <v>53</v>
      </c>
      <c r="B20" s="28"/>
      <c r="C20" s="10">
        <v>19000</v>
      </c>
      <c r="D20" s="11"/>
      <c r="E20" s="12">
        <v>370</v>
      </c>
      <c r="F20" s="13"/>
      <c r="G20" s="31">
        <f>0.02*0.18*1*C20</f>
        <v>68.399999999999991</v>
      </c>
      <c r="H20" s="3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6"/>
      <c r="X20" s="6"/>
      <c r="Y20" s="2"/>
      <c r="Z20" s="2"/>
    </row>
    <row r="21" spans="1:26" ht="16.149999999999999" customHeight="1">
      <c r="A21" s="27" t="s">
        <v>54</v>
      </c>
      <c r="B21" s="28"/>
      <c r="C21" s="10">
        <v>19000</v>
      </c>
      <c r="D21" s="11"/>
      <c r="E21" s="12">
        <v>370</v>
      </c>
      <c r="F21" s="13"/>
      <c r="G21" s="31">
        <f>0.02*0.18*1.5*C21</f>
        <v>102.60000000000001</v>
      </c>
      <c r="H21" s="3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6"/>
      <c r="X21" s="6"/>
      <c r="Y21" s="2"/>
      <c r="Z21" s="2"/>
    </row>
    <row r="22" spans="1:26" ht="16.149999999999999" customHeight="1">
      <c r="A22" s="27" t="s">
        <v>55</v>
      </c>
      <c r="B22" s="28"/>
      <c r="C22" s="10">
        <v>19000</v>
      </c>
      <c r="D22" s="11"/>
      <c r="E22" s="12">
        <v>370</v>
      </c>
      <c r="F22" s="13"/>
      <c r="G22" s="31">
        <f>0.02*0.18*2*C22</f>
        <v>136.79999999999998</v>
      </c>
      <c r="H22" s="3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6"/>
      <c r="X22" s="6"/>
      <c r="Y22" s="2"/>
      <c r="Z22" s="2"/>
    </row>
    <row r="23" spans="1:26" ht="16.149999999999999" customHeight="1">
      <c r="A23" s="27" t="s">
        <v>56</v>
      </c>
      <c r="B23" s="28"/>
      <c r="C23" s="10">
        <v>19000</v>
      </c>
      <c r="D23" s="11"/>
      <c r="E23" s="12">
        <v>370</v>
      </c>
      <c r="F23" s="13"/>
      <c r="G23" s="31">
        <f>0.02*0.18*2.7*C23</f>
        <v>184.68000000000004</v>
      </c>
      <c r="H23" s="3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6"/>
      <c r="X23" s="6"/>
      <c r="Y23" s="2"/>
      <c r="Z23" s="2"/>
    </row>
    <row r="24" spans="1:26" ht="16.149999999999999" customHeight="1">
      <c r="A24" s="27" t="s">
        <v>57</v>
      </c>
      <c r="B24" s="28"/>
      <c r="C24" s="10">
        <v>19000</v>
      </c>
      <c r="D24" s="11"/>
      <c r="E24" s="12">
        <v>370</v>
      </c>
      <c r="F24" s="13"/>
      <c r="G24" s="31">
        <f>0.02*0.18*3*C24</f>
        <v>205.20000000000002</v>
      </c>
      <c r="H24" s="3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6"/>
      <c r="X24" s="6"/>
      <c r="Y24" s="2"/>
      <c r="Z24" s="2"/>
    </row>
    <row r="25" spans="1:26" ht="16.149999999999999" customHeight="1" thickBot="1">
      <c r="A25" s="33" t="s">
        <v>58</v>
      </c>
      <c r="B25" s="34"/>
      <c r="C25" s="10">
        <v>19000</v>
      </c>
      <c r="D25" s="11"/>
      <c r="E25" s="12">
        <v>370</v>
      </c>
      <c r="F25" s="13"/>
      <c r="G25" s="31">
        <f>0.02*0.18*6*C25</f>
        <v>410.40000000000003</v>
      </c>
      <c r="H25" s="3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6"/>
      <c r="X25" s="6"/>
      <c r="Y25" s="2"/>
      <c r="Z25" s="2"/>
    </row>
    <row r="26" spans="1:26" ht="21.75" customHeight="1" thickBot="1">
      <c r="A26" s="35" t="s">
        <v>4</v>
      </c>
      <c r="B26" s="36"/>
      <c r="C26" s="36"/>
      <c r="D26" s="36"/>
      <c r="E26" s="36"/>
      <c r="F26" s="36"/>
      <c r="G26" s="36"/>
      <c r="H26" s="3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38" t="s">
        <v>0</v>
      </c>
      <c r="B27" s="19"/>
      <c r="C27" s="39" t="s">
        <v>3</v>
      </c>
      <c r="D27" s="19"/>
      <c r="E27" s="39" t="s">
        <v>2</v>
      </c>
      <c r="F27" s="19"/>
      <c r="G27" s="40"/>
      <c r="H27" s="4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149999999999999" customHeight="1">
      <c r="A28" s="55" t="s">
        <v>59</v>
      </c>
      <c r="B28" s="28"/>
      <c r="C28" s="29">
        <v>23</v>
      </c>
      <c r="D28" s="56"/>
      <c r="E28" s="29">
        <v>261.36</v>
      </c>
      <c r="F28" s="56"/>
      <c r="G28" s="57"/>
      <c r="H28" s="5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 customHeight="1">
      <c r="A29" s="42" t="s">
        <v>60</v>
      </c>
      <c r="B29" s="28"/>
      <c r="C29" s="59">
        <v>28</v>
      </c>
      <c r="D29" s="60"/>
      <c r="E29" s="59">
        <v>318.18</v>
      </c>
      <c r="F29" s="60"/>
      <c r="G29" s="57"/>
      <c r="H29" s="5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149999999999999" customHeight="1">
      <c r="A30" s="42" t="s">
        <v>37</v>
      </c>
      <c r="B30" s="28"/>
      <c r="C30" s="43">
        <v>85</v>
      </c>
      <c r="D30" s="44"/>
      <c r="E30" s="45">
        <v>1133.33</v>
      </c>
      <c r="F30" s="46"/>
      <c r="G30" s="47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149999999999999" customHeight="1" thickBot="1">
      <c r="A31" s="49" t="s">
        <v>36</v>
      </c>
      <c r="B31" s="34"/>
      <c r="C31" s="50">
        <v>68</v>
      </c>
      <c r="D31" s="51"/>
      <c r="E31" s="52">
        <v>906.67</v>
      </c>
      <c r="F31" s="53"/>
      <c r="G31" s="50"/>
      <c r="H31" s="54"/>
      <c r="J31" s="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6"/>
      <c r="X31" s="6"/>
      <c r="Y31" s="6"/>
      <c r="Z31" s="6"/>
    </row>
    <row r="32" spans="1:26" ht="21.75" customHeight="1" thickBot="1">
      <c r="A32" s="63" t="s">
        <v>35</v>
      </c>
      <c r="B32" s="64"/>
      <c r="C32" s="64"/>
      <c r="D32" s="64"/>
      <c r="E32" s="64"/>
      <c r="F32" s="64"/>
      <c r="G32" s="64"/>
      <c r="H32" s="65"/>
      <c r="J32" s="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6"/>
      <c r="X32" s="6"/>
      <c r="Y32" s="6"/>
      <c r="Z32" s="6"/>
    </row>
    <row r="33" spans="1:26" ht="14.25" customHeight="1">
      <c r="A33" s="18" t="s">
        <v>0</v>
      </c>
      <c r="B33" s="19"/>
      <c r="C33" s="20" t="s">
        <v>20</v>
      </c>
      <c r="D33" s="19"/>
      <c r="E33" s="20" t="s">
        <v>19</v>
      </c>
      <c r="F33" s="19"/>
      <c r="G33" s="66"/>
      <c r="H33" s="6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7" t="s">
        <v>33</v>
      </c>
      <c r="B34" s="28"/>
      <c r="C34" s="61" t="s">
        <v>22</v>
      </c>
      <c r="D34" s="30"/>
      <c r="E34" s="68">
        <v>36</v>
      </c>
      <c r="F34" s="56"/>
      <c r="G34" s="57"/>
      <c r="H34" s="5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149999999999999" customHeight="1">
      <c r="A35" s="27" t="s">
        <v>33</v>
      </c>
      <c r="B35" s="28"/>
      <c r="C35" s="61" t="s">
        <v>34</v>
      </c>
      <c r="D35" s="30"/>
      <c r="E35" s="62">
        <v>46</v>
      </c>
      <c r="F35" s="56"/>
      <c r="G35" s="57"/>
      <c r="H35" s="5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149999999999999" customHeight="1">
      <c r="A36" s="27" t="s">
        <v>33</v>
      </c>
      <c r="B36" s="28"/>
      <c r="C36" s="61" t="s">
        <v>32</v>
      </c>
      <c r="D36" s="30"/>
      <c r="E36" s="62">
        <v>55</v>
      </c>
      <c r="F36" s="56"/>
      <c r="G36" s="57"/>
      <c r="H36" s="5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149999999999999" customHeight="1" thickBot="1">
      <c r="A37" s="69" t="s">
        <v>31</v>
      </c>
      <c r="B37" s="34"/>
      <c r="C37" s="70" t="s">
        <v>30</v>
      </c>
      <c r="D37" s="71"/>
      <c r="E37" s="72">
        <v>52.8</v>
      </c>
      <c r="F37" s="73"/>
      <c r="G37" s="74"/>
      <c r="H37" s="7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.75" customHeight="1" thickBot="1">
      <c r="A38" s="76" t="s">
        <v>29</v>
      </c>
      <c r="B38" s="36"/>
      <c r="C38" s="36"/>
      <c r="D38" s="36"/>
      <c r="E38" s="36"/>
      <c r="F38" s="36"/>
      <c r="G38" s="36"/>
      <c r="H38" s="3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8" t="s">
        <v>0</v>
      </c>
      <c r="B39" s="19"/>
      <c r="C39" s="20" t="s">
        <v>20</v>
      </c>
      <c r="D39" s="19"/>
      <c r="E39" s="20" t="s">
        <v>19</v>
      </c>
      <c r="F39" s="19"/>
      <c r="G39" s="77" t="s">
        <v>18</v>
      </c>
      <c r="H39" s="7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55" t="s">
        <v>28</v>
      </c>
      <c r="B40" s="28"/>
      <c r="C40" s="61" t="s">
        <v>22</v>
      </c>
      <c r="D40" s="30"/>
      <c r="E40" s="62">
        <v>56</v>
      </c>
      <c r="F40" s="56"/>
      <c r="G40" s="10">
        <v>140</v>
      </c>
      <c r="H40" s="1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149999999999999" customHeight="1">
      <c r="A41" s="55" t="s">
        <v>27</v>
      </c>
      <c r="B41" s="28"/>
      <c r="C41" s="61" t="s">
        <v>26</v>
      </c>
      <c r="D41" s="30"/>
      <c r="E41" s="62">
        <v>31.6</v>
      </c>
      <c r="F41" s="56"/>
      <c r="G41" s="10">
        <v>79</v>
      </c>
      <c r="H41" s="1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149999999999999" customHeight="1">
      <c r="A42" s="55" t="s">
        <v>25</v>
      </c>
      <c r="B42" s="28"/>
      <c r="C42" s="61" t="s">
        <v>24</v>
      </c>
      <c r="D42" s="30"/>
      <c r="E42" s="10">
        <v>40</v>
      </c>
      <c r="F42" s="11"/>
      <c r="G42" s="10">
        <v>120</v>
      </c>
      <c r="H42" s="1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149999999999999" customHeight="1" thickBot="1">
      <c r="A43" s="79" t="s">
        <v>23</v>
      </c>
      <c r="B43" s="80"/>
      <c r="C43" s="81" t="s">
        <v>22</v>
      </c>
      <c r="D43" s="82"/>
      <c r="E43" s="83">
        <v>56</v>
      </c>
      <c r="F43" s="84"/>
      <c r="G43" s="83">
        <v>140</v>
      </c>
      <c r="H43" s="8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 thickBot="1">
      <c r="A44" s="86" t="s">
        <v>21</v>
      </c>
      <c r="B44" s="87"/>
      <c r="C44" s="87"/>
      <c r="D44" s="87"/>
      <c r="E44" s="87"/>
      <c r="F44" s="87"/>
      <c r="G44" s="87"/>
      <c r="H44" s="8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89" t="s">
        <v>0</v>
      </c>
      <c r="B45" s="90"/>
      <c r="C45" s="77" t="s">
        <v>20</v>
      </c>
      <c r="D45" s="90"/>
      <c r="E45" s="77" t="s">
        <v>19</v>
      </c>
      <c r="F45" s="90"/>
      <c r="G45" s="77" t="s">
        <v>18</v>
      </c>
      <c r="H45" s="7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55" t="s">
        <v>17</v>
      </c>
      <c r="B46" s="91"/>
      <c r="C46" s="61" t="s">
        <v>16</v>
      </c>
      <c r="D46" s="92"/>
      <c r="E46" s="62">
        <v>47.73</v>
      </c>
      <c r="F46" s="93"/>
      <c r="G46" s="29">
        <v>105</v>
      </c>
      <c r="H46" s="9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149999999999999" customHeight="1">
      <c r="A47" s="55" t="s">
        <v>14</v>
      </c>
      <c r="B47" s="91"/>
      <c r="C47" s="61" t="s">
        <v>15</v>
      </c>
      <c r="D47" s="61"/>
      <c r="E47" s="62">
        <v>48</v>
      </c>
      <c r="F47" s="62"/>
      <c r="G47" s="29">
        <v>144</v>
      </c>
      <c r="H47" s="9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149999999999999" customHeight="1">
      <c r="A48" s="55" t="s">
        <v>14</v>
      </c>
      <c r="B48" s="91"/>
      <c r="C48" s="61" t="s">
        <v>13</v>
      </c>
      <c r="D48" s="92"/>
      <c r="E48" s="62">
        <v>55</v>
      </c>
      <c r="F48" s="93"/>
      <c r="G48" s="29">
        <v>165</v>
      </c>
      <c r="H48" s="9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149999999999999" customHeight="1">
      <c r="A49" s="55" t="s">
        <v>12</v>
      </c>
      <c r="B49" s="95"/>
      <c r="C49" s="61" t="s">
        <v>11</v>
      </c>
      <c r="D49" s="61"/>
      <c r="E49" s="62">
        <v>68.8</v>
      </c>
      <c r="F49" s="62"/>
      <c r="G49" s="29">
        <v>206.4</v>
      </c>
      <c r="H49" s="9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149999999999999" customHeight="1" thickBot="1">
      <c r="A50" s="96" t="s">
        <v>10</v>
      </c>
      <c r="B50" s="97"/>
      <c r="C50" s="98" t="s">
        <v>9</v>
      </c>
      <c r="D50" s="98"/>
      <c r="E50" s="99">
        <v>8</v>
      </c>
      <c r="F50" s="99"/>
      <c r="G50" s="100">
        <v>16</v>
      </c>
      <c r="H50" s="10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26" ht="17.2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5"/>
      <c r="Q52" s="2"/>
      <c r="R52" s="2"/>
    </row>
    <row r="53" spans="1:26" ht="14.2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4"/>
      <c r="Q53" s="2"/>
      <c r="R53" s="2"/>
    </row>
    <row r="54" spans="1:26" ht="16.149999999999999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4"/>
      <c r="Q54" s="2"/>
      <c r="R54" s="2"/>
    </row>
    <row r="55" spans="1:26" ht="16.149999999999999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4"/>
      <c r="Q55" s="2"/>
      <c r="R55" s="2"/>
    </row>
    <row r="56" spans="1:26" ht="16.149999999999999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4"/>
      <c r="Q56" s="2"/>
      <c r="R56" s="2"/>
    </row>
    <row r="57" spans="1:26" ht="16.149999999999999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4"/>
      <c r="Q57" s="2"/>
      <c r="R57" s="2"/>
    </row>
    <row r="58" spans="1:26" ht="16.149999999999999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2"/>
      <c r="R58" s="2"/>
    </row>
    <row r="59" spans="1:26" ht="16.149999999999999" customHeight="1"/>
    <row r="60" spans="1:26" ht="16.149999999999999" customHeight="1"/>
    <row r="61" spans="1:26" ht="16.149999999999999" customHeight="1"/>
    <row r="62" spans="1:26" ht="16.149999999999999" customHeight="1"/>
    <row r="63" spans="1:26" ht="16.149999999999999" customHeight="1"/>
    <row r="64" spans="1:26" ht="16.149999999999999" customHeight="1"/>
    <row r="65" spans="4:4" ht="16.149999999999999" customHeight="1"/>
    <row r="66" spans="4:4" ht="16.149999999999999" customHeight="1"/>
    <row r="67" spans="4:4" ht="16.149999999999999" customHeight="1"/>
    <row r="68" spans="4:4" ht="16.149999999999999" customHeight="1"/>
    <row r="70" spans="4:4">
      <c r="D70" s="1"/>
    </row>
  </sheetData>
  <mergeCells count="182">
    <mergeCell ref="A49:B49"/>
    <mergeCell ref="C49:D49"/>
    <mergeCell ref="E49:F49"/>
    <mergeCell ref="G49:H49"/>
    <mergeCell ref="A50:B50"/>
    <mergeCell ref="C50:D50"/>
    <mergeCell ref="E50:F50"/>
    <mergeCell ref="G50:H50"/>
    <mergeCell ref="A47:B47"/>
    <mergeCell ref="C47:D47"/>
    <mergeCell ref="E47:F47"/>
    <mergeCell ref="G47:H47"/>
    <mergeCell ref="A48:B48"/>
    <mergeCell ref="C48:D48"/>
    <mergeCell ref="E48:F48"/>
    <mergeCell ref="G48:H48"/>
    <mergeCell ref="A44:H44"/>
    <mergeCell ref="A45:B45"/>
    <mergeCell ref="C45:D45"/>
    <mergeCell ref="E45:F45"/>
    <mergeCell ref="G45:H45"/>
    <mergeCell ref="A46:B46"/>
    <mergeCell ref="C46:D46"/>
    <mergeCell ref="E46:F46"/>
    <mergeCell ref="G46:H46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37:B37"/>
    <mergeCell ref="C37:D37"/>
    <mergeCell ref="E37:F37"/>
    <mergeCell ref="G37:H37"/>
    <mergeCell ref="A38:H38"/>
    <mergeCell ref="A39:B39"/>
    <mergeCell ref="C39:D39"/>
    <mergeCell ref="E39:F39"/>
    <mergeCell ref="G39:H39"/>
    <mergeCell ref="A35:B35"/>
    <mergeCell ref="C35:D35"/>
    <mergeCell ref="E35:F35"/>
    <mergeCell ref="G35:H35"/>
    <mergeCell ref="A36:B36"/>
    <mergeCell ref="C36:D36"/>
    <mergeCell ref="E36:F36"/>
    <mergeCell ref="G36:H36"/>
    <mergeCell ref="A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5:B25"/>
    <mergeCell ref="C25:D25"/>
    <mergeCell ref="E25:F25"/>
    <mergeCell ref="G25:H25"/>
    <mergeCell ref="A26:H26"/>
    <mergeCell ref="A27:B27"/>
    <mergeCell ref="C27:D27"/>
    <mergeCell ref="E27:F27"/>
    <mergeCell ref="G27:H27"/>
    <mergeCell ref="A23:B23"/>
    <mergeCell ref="C23:D23"/>
    <mergeCell ref="E23:F23"/>
    <mergeCell ref="G23:H23"/>
    <mergeCell ref="A24:B24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18:H18"/>
    <mergeCell ref="A19:B19"/>
    <mergeCell ref="C19:D19"/>
    <mergeCell ref="E19:F19"/>
    <mergeCell ref="G19:H19"/>
    <mergeCell ref="A20:B20"/>
    <mergeCell ref="C20:D20"/>
    <mergeCell ref="E20:F20"/>
    <mergeCell ref="G20:H20"/>
    <mergeCell ref="A16:B16"/>
    <mergeCell ref="C16:D16"/>
    <mergeCell ref="E16:F16"/>
    <mergeCell ref="G16:H16"/>
    <mergeCell ref="A17:B17"/>
    <mergeCell ref="C17:D17"/>
    <mergeCell ref="E17:F17"/>
    <mergeCell ref="G17:H17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4:B4"/>
    <mergeCell ref="C4:D4"/>
    <mergeCell ref="E4:F4"/>
    <mergeCell ref="G4:H4"/>
    <mergeCell ref="A5:B5"/>
    <mergeCell ref="C5:D5"/>
    <mergeCell ref="E5:F5"/>
    <mergeCell ref="G5:H5"/>
    <mergeCell ref="A1:H1"/>
    <mergeCell ref="A2:B2"/>
    <mergeCell ref="C2:D2"/>
    <mergeCell ref="E2:F2"/>
    <mergeCell ref="G2:H2"/>
    <mergeCell ref="A3:B3"/>
    <mergeCell ref="C3:D3"/>
    <mergeCell ref="E3:F3"/>
    <mergeCell ref="G3:H3"/>
  </mergeCells>
  <pageMargins left="0" right="0" top="0" bottom="0" header="0" footer="0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2016-05-19T12:54:08Z</dcterms:modified>
</cp:coreProperties>
</file>