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лэбы" sheetId="1" r:id="rId1"/>
    <sheet name="Паркет" sheetId="2" r:id="rId2"/>
    <sheet name="Столешницы" sheetId="3" r:id="rId3"/>
    <sheet name="Ступени" sheetId="4" r:id="rId4"/>
  </sheets>
  <definedNames>
    <definedName name="_xlnm._FilterDatabase" localSheetId="0" hidden="1">Слэбы!$A$4:$E$169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 l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35" i="1"/>
  <c r="E134" i="1" l="1"/>
  <c r="E133" i="1"/>
  <c r="E132" i="1"/>
  <c r="E131" i="1"/>
  <c r="E130" i="1"/>
  <c r="E129" i="1"/>
  <c r="E128" i="1"/>
  <c r="E127" i="1"/>
  <c r="E126" i="1"/>
  <c r="E125" i="1"/>
  <c r="E92" i="1"/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102" i="1"/>
  <c r="E101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22" i="1"/>
  <c r="E23" i="1"/>
  <c r="E24" i="1"/>
  <c r="E5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1" i="1"/>
  <c r="C10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21" i="1"/>
  <c r="C20" i="1"/>
  <c r="C18" i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4" i="1"/>
  <c r="C23" i="1"/>
  <c r="C22" i="1"/>
  <c r="C25" i="1"/>
  <c r="C27" i="1"/>
  <c r="C26" i="1"/>
  <c r="C5" i="1"/>
  <c r="C83" i="1"/>
  <c r="C84" i="1"/>
  <c r="C82" i="1"/>
  <c r="C85" i="1"/>
  <c r="C86" i="1"/>
  <c r="C87" i="1"/>
  <c r="C89" i="1"/>
  <c r="C90" i="1"/>
  <c r="C91" i="1"/>
  <c r="C93" i="1"/>
  <c r="C94" i="1"/>
  <c r="C95" i="1"/>
  <c r="C96" i="1"/>
  <c r="C97" i="1"/>
  <c r="C98" i="1"/>
  <c r="C99" i="1"/>
  <c r="C100" i="1"/>
</calcChain>
</file>

<file path=xl/sharedStrings.xml><?xml version="1.0" encoding="utf-8"?>
<sst xmlns="http://schemas.openxmlformats.org/spreadsheetml/2006/main" count="6" uniqueCount="6">
  <si>
    <t>Прайс</t>
  </si>
  <si>
    <t>Номер</t>
  </si>
  <si>
    <t>Длина (см)</t>
  </si>
  <si>
    <t>Толщина (см)</t>
  </si>
  <si>
    <t>Цена (руб.)</t>
  </si>
  <si>
    <t>Ширина средняя  (см)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</si>
</sst>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" fontId="2" fillId="0" borderId="5" xfId="1" applyNumberFormat="1" applyFont="1" applyBorder="1"/>
    <xf numFmtId="0" fontId="2" fillId="0" borderId="1" xfId="1" applyNumberFormat="1" applyFont="1" applyBorder="1"/>
    <xf numFmtId="0" fontId="2" fillId="0" borderId="1" xfId="0" applyFont="1" applyBorder="1"/>
    <xf numFmtId="1" fontId="2" fillId="0" borderId="7" xfId="1" applyNumberFormat="1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K169"/>
  <sheetViews>
    <sheetView tabSelected="1" zoomScale="85" zoomScaleNormal="85" workbookViewId="0">
      <selection activeCell="A5" sqref="A5:E169"/>
    </sheetView>
  </sheetViews>
  <sheetFormatPr defaultRowHeight="18.75" x14ac:dyDescent="0.3"/>
  <cols>
    <col min="1" max="1" width="11.7109375" style="2" bestFit="1" customWidth="1"/>
    <col min="2" max="2" width="17" style="2" bestFit="1" customWidth="1"/>
    <col min="3" max="3" width="30.7109375" style="2" bestFit="1" customWidth="1"/>
    <col min="4" max="4" width="20.28515625" style="2" bestFit="1" customWidth="1"/>
    <col min="5" max="5" width="17.42578125" style="2" bestFit="1" customWidth="1"/>
    <col min="6" max="6" width="9.140625" style="2"/>
  </cols>
  <sheetData>
    <row r="2" spans="1:6" x14ac:dyDescent="0.3">
      <c r="A2" s="12" t="s">
        <v>0</v>
      </c>
      <c r="B2" s="12"/>
      <c r="C2" s="12"/>
      <c r="D2" s="12"/>
      <c r="E2" s="12"/>
      <c r="F2" s="12"/>
    </row>
    <row r="3" spans="1:6" ht="19.5" thickBot="1" x14ac:dyDescent="0.35"/>
    <row r="4" spans="1:6" x14ac:dyDescent="0.3">
      <c r="A4" s="3" t="s">
        <v>1</v>
      </c>
      <c r="B4" s="4" t="s">
        <v>2</v>
      </c>
      <c r="C4" s="4" t="s">
        <v>5</v>
      </c>
      <c r="D4" s="4" t="s">
        <v>3</v>
      </c>
      <c r="E4" s="5" t="s">
        <v>4</v>
      </c>
    </row>
    <row r="5" spans="1:6" x14ac:dyDescent="0.3">
      <c r="A5" s="6">
        <v>35</v>
      </c>
      <c r="B5" s="7">
        <v>210</v>
      </c>
      <c r="C5" s="8">
        <f>(58+52)/2</f>
        <v>55</v>
      </c>
      <c r="D5" s="8">
        <v>5.4</v>
      </c>
      <c r="E5" s="11">
        <f>C5*B5</f>
        <v>11550</v>
      </c>
    </row>
    <row r="6" spans="1:6" x14ac:dyDescent="0.3">
      <c r="A6" s="6">
        <v>36</v>
      </c>
      <c r="B6" s="8">
        <v>211</v>
      </c>
      <c r="C6" s="8">
        <f>(57+53)/2</f>
        <v>55</v>
      </c>
      <c r="D6" s="8">
        <v>5.4</v>
      </c>
      <c r="E6" s="11">
        <f>C6*B6</f>
        <v>11605</v>
      </c>
    </row>
    <row r="7" spans="1:6" x14ac:dyDescent="0.3">
      <c r="A7" s="6">
        <v>37</v>
      </c>
      <c r="B7" s="8">
        <v>211</v>
      </c>
      <c r="C7" s="8">
        <f>(49+46)/2</f>
        <v>47.5</v>
      </c>
      <c r="D7" s="8">
        <v>5.4</v>
      </c>
      <c r="E7" s="11">
        <f>C7*B7</f>
        <v>10022.5</v>
      </c>
    </row>
    <row r="8" spans="1:6" x14ac:dyDescent="0.3">
      <c r="A8" s="6">
        <v>39</v>
      </c>
      <c r="B8" s="8">
        <v>413</v>
      </c>
      <c r="C8" s="8">
        <f>(44+66)/2</f>
        <v>55</v>
      </c>
      <c r="D8" s="8">
        <v>5.4</v>
      </c>
      <c r="E8" s="11">
        <f>C8*B8</f>
        <v>22715</v>
      </c>
    </row>
    <row r="9" spans="1:6" x14ac:dyDescent="0.3">
      <c r="A9" s="6">
        <v>40</v>
      </c>
      <c r="B9" s="8">
        <v>411</v>
      </c>
      <c r="C9" s="8">
        <f>(61+28)/2</f>
        <v>44.5</v>
      </c>
      <c r="D9" s="8">
        <v>5.4</v>
      </c>
      <c r="E9" s="11">
        <f>C9*B9</f>
        <v>18289.5</v>
      </c>
    </row>
    <row r="10" spans="1:6" x14ac:dyDescent="0.3">
      <c r="A10" s="6">
        <v>41</v>
      </c>
      <c r="B10" s="8">
        <v>410</v>
      </c>
      <c r="C10" s="8">
        <f>(11+55)/2</f>
        <v>33</v>
      </c>
      <c r="D10" s="8">
        <v>5.4</v>
      </c>
      <c r="E10" s="11">
        <f>C10*B10</f>
        <v>13530</v>
      </c>
    </row>
    <row r="11" spans="1:6" x14ac:dyDescent="0.3">
      <c r="A11" s="6">
        <v>42</v>
      </c>
      <c r="B11" s="8">
        <v>415</v>
      </c>
      <c r="C11" s="8">
        <f>(65+54)/2</f>
        <v>59.5</v>
      </c>
      <c r="D11" s="8">
        <v>5.4</v>
      </c>
      <c r="E11" s="11">
        <f>C11*B11</f>
        <v>24692.5</v>
      </c>
    </row>
    <row r="12" spans="1:6" x14ac:dyDescent="0.3">
      <c r="A12" s="6">
        <v>43</v>
      </c>
      <c r="B12" s="8">
        <v>414</v>
      </c>
      <c r="C12" s="8">
        <f>(67+54)/2</f>
        <v>60.5</v>
      </c>
      <c r="D12" s="8">
        <v>5.4</v>
      </c>
      <c r="E12" s="11">
        <f>C12*B12</f>
        <v>25047</v>
      </c>
    </row>
    <row r="13" spans="1:6" x14ac:dyDescent="0.3">
      <c r="A13" s="6">
        <v>44</v>
      </c>
      <c r="B13" s="8">
        <v>323</v>
      </c>
      <c r="C13" s="8">
        <f>(67+53)/2</f>
        <v>60</v>
      </c>
      <c r="D13" s="8">
        <v>5.4</v>
      </c>
      <c r="E13" s="11">
        <f>C13*B13</f>
        <v>19380</v>
      </c>
    </row>
    <row r="14" spans="1:6" x14ac:dyDescent="0.3">
      <c r="A14" s="6">
        <v>45</v>
      </c>
      <c r="B14" s="8">
        <v>323</v>
      </c>
      <c r="C14" s="8">
        <f>(60+53)/2</f>
        <v>56.5</v>
      </c>
      <c r="D14" s="8">
        <v>5.4</v>
      </c>
      <c r="E14" s="11">
        <f>C14*B14</f>
        <v>18249.5</v>
      </c>
    </row>
    <row r="15" spans="1:6" x14ac:dyDescent="0.3">
      <c r="A15" s="6">
        <v>46</v>
      </c>
      <c r="B15" s="8">
        <v>324</v>
      </c>
      <c r="C15" s="8">
        <f>(58+49)/2</f>
        <v>53.5</v>
      </c>
      <c r="D15" s="8">
        <v>5.4</v>
      </c>
      <c r="E15" s="11">
        <f>C15*B15</f>
        <v>17334</v>
      </c>
    </row>
    <row r="16" spans="1:6" x14ac:dyDescent="0.3">
      <c r="A16" s="6">
        <v>47</v>
      </c>
      <c r="B16" s="8">
        <v>324</v>
      </c>
      <c r="C16" s="8">
        <f>(40+48)/2</f>
        <v>44</v>
      </c>
      <c r="D16" s="8">
        <v>5.4</v>
      </c>
      <c r="E16" s="11">
        <f>C16*B16</f>
        <v>14256</v>
      </c>
    </row>
    <row r="17" spans="1:5" x14ac:dyDescent="0.3">
      <c r="A17" s="6">
        <v>48</v>
      </c>
      <c r="B17" s="8">
        <v>323</v>
      </c>
      <c r="C17" s="8">
        <f>(20+42)/2</f>
        <v>31</v>
      </c>
      <c r="D17" s="8">
        <v>5.4</v>
      </c>
      <c r="E17" s="11">
        <f>C17*B17</f>
        <v>10013</v>
      </c>
    </row>
    <row r="18" spans="1:5" x14ac:dyDescent="0.3">
      <c r="A18" s="6">
        <v>49</v>
      </c>
      <c r="B18" s="8">
        <v>324</v>
      </c>
      <c r="C18" s="8">
        <f>(71+50)/2</f>
        <v>60.5</v>
      </c>
      <c r="D18" s="8">
        <v>5.4</v>
      </c>
      <c r="E18" s="11">
        <f>C18*B18</f>
        <v>19602</v>
      </c>
    </row>
    <row r="19" spans="1:5" x14ac:dyDescent="0.3">
      <c r="A19" s="6">
        <v>50</v>
      </c>
      <c r="B19" s="8">
        <v>324</v>
      </c>
      <c r="C19" s="8">
        <f>(31+49)/2</f>
        <v>40</v>
      </c>
      <c r="D19" s="8">
        <v>5.4</v>
      </c>
      <c r="E19" s="11">
        <f>C19*B19</f>
        <v>12960</v>
      </c>
    </row>
    <row r="20" spans="1:5" x14ac:dyDescent="0.3">
      <c r="A20" s="6">
        <v>51</v>
      </c>
      <c r="B20" s="8">
        <v>336</v>
      </c>
      <c r="C20" s="8">
        <f>(73+55)/2</f>
        <v>64</v>
      </c>
      <c r="D20" s="8">
        <v>5.4</v>
      </c>
      <c r="E20" s="11">
        <f>C20*B20</f>
        <v>21504</v>
      </c>
    </row>
    <row r="21" spans="1:5" x14ac:dyDescent="0.3">
      <c r="A21" s="6">
        <v>52</v>
      </c>
      <c r="B21" s="8">
        <v>340</v>
      </c>
      <c r="C21" s="8">
        <f>(73+55)/2</f>
        <v>64</v>
      </c>
      <c r="D21" s="8">
        <v>5.4</v>
      </c>
      <c r="E21" s="11">
        <f>C21*B21</f>
        <v>21760</v>
      </c>
    </row>
    <row r="22" spans="1:5" x14ac:dyDescent="0.3">
      <c r="A22" s="6">
        <v>53</v>
      </c>
      <c r="B22" s="8">
        <v>162</v>
      </c>
      <c r="C22" s="8">
        <f>(26+10)/2</f>
        <v>18</v>
      </c>
      <c r="D22" s="8">
        <v>5.4</v>
      </c>
      <c r="E22" s="11">
        <f>C22*B22</f>
        <v>2916</v>
      </c>
    </row>
    <row r="23" spans="1:5" x14ac:dyDescent="0.3">
      <c r="A23" s="6">
        <v>54</v>
      </c>
      <c r="B23" s="8">
        <v>237</v>
      </c>
      <c r="C23" s="8">
        <f>(34+24)/2</f>
        <v>29</v>
      </c>
      <c r="D23" s="8">
        <v>5.4</v>
      </c>
      <c r="E23" s="11">
        <f>C23*B23</f>
        <v>6873</v>
      </c>
    </row>
    <row r="24" spans="1:5" x14ac:dyDescent="0.3">
      <c r="A24" s="6">
        <v>55</v>
      </c>
      <c r="B24" s="8">
        <v>223</v>
      </c>
      <c r="C24" s="8">
        <f>(33+24)/2</f>
        <v>28.5</v>
      </c>
      <c r="D24" s="8">
        <v>5.4</v>
      </c>
      <c r="E24" s="11">
        <f>C24*B24</f>
        <v>6355.5</v>
      </c>
    </row>
    <row r="25" spans="1:5" x14ac:dyDescent="0.3">
      <c r="A25" s="6">
        <v>56</v>
      </c>
      <c r="B25" s="8">
        <v>187</v>
      </c>
      <c r="C25" s="8">
        <f>(41+36)/2</f>
        <v>38.5</v>
      </c>
      <c r="D25" s="8">
        <v>5.4</v>
      </c>
      <c r="E25" s="11">
        <f>C25*B25</f>
        <v>7199.5</v>
      </c>
    </row>
    <row r="26" spans="1:5" x14ac:dyDescent="0.3">
      <c r="A26" s="6">
        <v>57</v>
      </c>
      <c r="B26" s="8">
        <v>103</v>
      </c>
      <c r="C26" s="8">
        <f>(39+36)/2</f>
        <v>37.5</v>
      </c>
      <c r="D26" s="8">
        <v>5.4</v>
      </c>
      <c r="E26" s="11">
        <f>C26*B26</f>
        <v>3862.5</v>
      </c>
    </row>
    <row r="27" spans="1:5" x14ac:dyDescent="0.3">
      <c r="A27" s="6">
        <v>58</v>
      </c>
      <c r="B27" s="8">
        <v>186</v>
      </c>
      <c r="C27" s="8">
        <f>(30+35)/2</f>
        <v>32.5</v>
      </c>
      <c r="D27" s="8">
        <v>5.4</v>
      </c>
      <c r="E27" s="11">
        <f>C27*B27</f>
        <v>6045</v>
      </c>
    </row>
    <row r="28" spans="1:5" x14ac:dyDescent="0.3">
      <c r="A28" s="6">
        <v>59</v>
      </c>
      <c r="B28" s="8">
        <v>175</v>
      </c>
      <c r="C28" s="8">
        <f>(37+31)/2</f>
        <v>34</v>
      </c>
      <c r="D28" s="8">
        <v>5.4</v>
      </c>
      <c r="E28" s="11">
        <f>C28*B28</f>
        <v>5950</v>
      </c>
    </row>
    <row r="29" spans="1:5" x14ac:dyDescent="0.3">
      <c r="A29" s="6">
        <v>60</v>
      </c>
      <c r="B29" s="8">
        <v>224</v>
      </c>
      <c r="C29" s="8">
        <f>(36+39)/2</f>
        <v>37.5</v>
      </c>
      <c r="D29" s="8">
        <v>5.4</v>
      </c>
      <c r="E29" s="11">
        <f>C29*B29</f>
        <v>8400</v>
      </c>
    </row>
    <row r="30" spans="1:5" x14ac:dyDescent="0.3">
      <c r="A30" s="6">
        <v>61</v>
      </c>
      <c r="B30" s="8">
        <v>225</v>
      </c>
      <c r="C30" s="8">
        <f>(30+38)/2</f>
        <v>34</v>
      </c>
      <c r="D30" s="8">
        <v>5.4</v>
      </c>
      <c r="E30" s="11">
        <f>C30*B30</f>
        <v>7650</v>
      </c>
    </row>
    <row r="31" spans="1:5" x14ac:dyDescent="0.3">
      <c r="A31" s="6">
        <v>62</v>
      </c>
      <c r="B31" s="8">
        <v>225</v>
      </c>
      <c r="C31" s="8">
        <f>(39+31)/2</f>
        <v>35</v>
      </c>
      <c r="D31" s="8">
        <v>5.4</v>
      </c>
      <c r="E31" s="11">
        <f>C31*B31</f>
        <v>7875</v>
      </c>
    </row>
    <row r="32" spans="1:5" x14ac:dyDescent="0.3">
      <c r="A32" s="6">
        <v>63</v>
      </c>
      <c r="B32" s="8">
        <v>187</v>
      </c>
      <c r="C32" s="8">
        <f>(13+27)/2</f>
        <v>20</v>
      </c>
      <c r="D32" s="8">
        <v>5.4</v>
      </c>
      <c r="E32" s="11">
        <f>C32*B32</f>
        <v>3740</v>
      </c>
    </row>
    <row r="33" spans="1:5" x14ac:dyDescent="0.3">
      <c r="A33" s="6">
        <v>64</v>
      </c>
      <c r="B33" s="8">
        <v>310</v>
      </c>
      <c r="C33" s="8">
        <f>(38+11)/2</f>
        <v>24.5</v>
      </c>
      <c r="D33" s="8">
        <v>5.4</v>
      </c>
      <c r="E33" s="11">
        <f>C33*B33</f>
        <v>7595</v>
      </c>
    </row>
    <row r="34" spans="1:5" x14ac:dyDescent="0.3">
      <c r="A34" s="6">
        <v>65</v>
      </c>
      <c r="B34" s="8">
        <v>317</v>
      </c>
      <c r="C34" s="8">
        <f>(20+48)/2</f>
        <v>34</v>
      </c>
      <c r="D34" s="8">
        <v>5.4</v>
      </c>
      <c r="E34" s="11">
        <f>C34*B34</f>
        <v>10778</v>
      </c>
    </row>
    <row r="35" spans="1:5" x14ac:dyDescent="0.3">
      <c r="A35" s="6">
        <v>66</v>
      </c>
      <c r="B35" s="8">
        <v>317</v>
      </c>
      <c r="C35" s="8">
        <f>(33+25)/2</f>
        <v>29</v>
      </c>
      <c r="D35" s="8">
        <v>5.4</v>
      </c>
      <c r="E35" s="11">
        <f>C35*B35</f>
        <v>9193</v>
      </c>
    </row>
    <row r="36" spans="1:5" x14ac:dyDescent="0.3">
      <c r="A36" s="6">
        <v>67</v>
      </c>
      <c r="B36" s="8">
        <v>337</v>
      </c>
      <c r="C36" s="8">
        <f>(14+44)/2</f>
        <v>29</v>
      </c>
      <c r="D36" s="8">
        <v>5.4</v>
      </c>
      <c r="E36" s="11">
        <f>C36*B36</f>
        <v>9773</v>
      </c>
    </row>
    <row r="37" spans="1:5" x14ac:dyDescent="0.3">
      <c r="A37" s="6">
        <v>68</v>
      </c>
      <c r="B37" s="8">
        <v>293</v>
      </c>
      <c r="C37" s="8">
        <f>(59+45)/2</f>
        <v>52</v>
      </c>
      <c r="D37" s="8">
        <v>5.4</v>
      </c>
      <c r="E37" s="11">
        <f>C37*B37</f>
        <v>15236</v>
      </c>
    </row>
    <row r="38" spans="1:5" x14ac:dyDescent="0.3">
      <c r="A38" s="6">
        <v>69</v>
      </c>
      <c r="B38" s="8">
        <v>274</v>
      </c>
      <c r="C38" s="8">
        <f>(61+58)/2</f>
        <v>59.5</v>
      </c>
      <c r="D38" s="8">
        <v>5.4</v>
      </c>
      <c r="E38" s="11">
        <f>C38*B38</f>
        <v>16303</v>
      </c>
    </row>
    <row r="39" spans="1:5" x14ac:dyDescent="0.3">
      <c r="A39" s="6">
        <v>70</v>
      </c>
      <c r="B39" s="8">
        <v>292</v>
      </c>
      <c r="C39" s="8">
        <f>(56+38)/2</f>
        <v>47</v>
      </c>
      <c r="D39" s="8">
        <v>5.4</v>
      </c>
      <c r="E39" s="11">
        <f>C39*B39</f>
        <v>13724</v>
      </c>
    </row>
    <row r="40" spans="1:5" x14ac:dyDescent="0.3">
      <c r="A40" s="6">
        <v>71</v>
      </c>
      <c r="B40" s="8">
        <v>272</v>
      </c>
      <c r="C40" s="8">
        <f>(56+47)/2</f>
        <v>51.5</v>
      </c>
      <c r="D40" s="8">
        <v>5.4</v>
      </c>
      <c r="E40" s="11">
        <f>C40*B40</f>
        <v>14008</v>
      </c>
    </row>
    <row r="41" spans="1:5" x14ac:dyDescent="0.3">
      <c r="A41" s="6">
        <v>72</v>
      </c>
      <c r="B41" s="8">
        <v>291</v>
      </c>
      <c r="C41" s="8">
        <f>(45+25)/2</f>
        <v>35</v>
      </c>
      <c r="D41" s="8">
        <v>5.4</v>
      </c>
      <c r="E41" s="11">
        <f>C41*B41</f>
        <v>10185</v>
      </c>
    </row>
    <row r="42" spans="1:5" x14ac:dyDescent="0.3">
      <c r="A42" s="6">
        <v>75</v>
      </c>
      <c r="B42" s="8">
        <v>238</v>
      </c>
      <c r="C42" s="8">
        <f>(60+57)/2</f>
        <v>58.5</v>
      </c>
      <c r="D42" s="8">
        <v>5.4</v>
      </c>
      <c r="E42" s="11">
        <f>C42*B42</f>
        <v>13923</v>
      </c>
    </row>
    <row r="43" spans="1:5" x14ac:dyDescent="0.3">
      <c r="A43" s="6">
        <v>76</v>
      </c>
      <c r="B43" s="8">
        <v>329</v>
      </c>
      <c r="C43" s="8">
        <f>(60+45)/2</f>
        <v>52.5</v>
      </c>
      <c r="D43" s="8">
        <v>5.4</v>
      </c>
      <c r="E43" s="11">
        <f>C43*B43</f>
        <v>17272.5</v>
      </c>
    </row>
    <row r="44" spans="1:5" x14ac:dyDescent="0.3">
      <c r="A44" s="6">
        <v>78</v>
      </c>
      <c r="B44" s="8">
        <v>330</v>
      </c>
      <c r="C44" s="8">
        <f>(23+34)/2</f>
        <v>28.5</v>
      </c>
      <c r="D44" s="8">
        <v>5.4</v>
      </c>
      <c r="E44" s="11">
        <f>C44*B44</f>
        <v>9405</v>
      </c>
    </row>
    <row r="45" spans="1:5" x14ac:dyDescent="0.3">
      <c r="A45" s="6">
        <v>79</v>
      </c>
      <c r="B45" s="8">
        <v>274</v>
      </c>
      <c r="C45" s="8">
        <f>(32+48)/2</f>
        <v>40</v>
      </c>
      <c r="D45" s="8">
        <v>5.4</v>
      </c>
      <c r="E45" s="11">
        <f>C45*B45</f>
        <v>10960</v>
      </c>
    </row>
    <row r="46" spans="1:5" x14ac:dyDescent="0.3">
      <c r="A46" s="6">
        <v>80</v>
      </c>
      <c r="B46" s="8">
        <v>121</v>
      </c>
      <c r="C46" s="8">
        <f>(48+43)/2</f>
        <v>45.5</v>
      </c>
      <c r="D46" s="8">
        <v>5.4</v>
      </c>
      <c r="E46" s="11">
        <f>C46*B46</f>
        <v>5505.5</v>
      </c>
    </row>
    <row r="47" spans="1:5" x14ac:dyDescent="0.3">
      <c r="A47" s="6">
        <v>81</v>
      </c>
      <c r="B47" s="8">
        <v>150</v>
      </c>
      <c r="C47" s="8">
        <f>(60+56)/2</f>
        <v>58</v>
      </c>
      <c r="D47" s="8">
        <v>5.4</v>
      </c>
      <c r="E47" s="11">
        <f>C47*B47</f>
        <v>8700</v>
      </c>
    </row>
    <row r="48" spans="1:5" x14ac:dyDescent="0.3">
      <c r="A48" s="6">
        <v>82</v>
      </c>
      <c r="B48" s="8">
        <v>143</v>
      </c>
      <c r="C48" s="8">
        <f>(65+60)/2</f>
        <v>62.5</v>
      </c>
      <c r="D48" s="8">
        <v>5.4</v>
      </c>
      <c r="E48" s="11">
        <f>C48*B48</f>
        <v>8937.5</v>
      </c>
    </row>
    <row r="49" spans="1:5" x14ac:dyDescent="0.3">
      <c r="A49" s="6">
        <v>83</v>
      </c>
      <c r="B49" s="8">
        <v>120</v>
      </c>
      <c r="C49" s="8">
        <f>(34+28)/2</f>
        <v>31</v>
      </c>
      <c r="D49" s="8">
        <v>5.4</v>
      </c>
      <c r="E49" s="11">
        <f>C49*B49</f>
        <v>3720</v>
      </c>
    </row>
    <row r="50" spans="1:5" x14ac:dyDescent="0.3">
      <c r="A50" s="6">
        <v>84</v>
      </c>
      <c r="B50" s="8">
        <v>132</v>
      </c>
      <c r="C50" s="8">
        <f>(40+48)/2</f>
        <v>44</v>
      </c>
      <c r="D50" s="8">
        <v>5.4</v>
      </c>
      <c r="E50" s="11">
        <f>C50*B50</f>
        <v>5808</v>
      </c>
    </row>
    <row r="51" spans="1:5" x14ac:dyDescent="0.3">
      <c r="A51" s="6">
        <v>85</v>
      </c>
      <c r="B51" s="8">
        <v>121</v>
      </c>
      <c r="C51" s="8">
        <f>(42+32)/2</f>
        <v>37</v>
      </c>
      <c r="D51" s="8">
        <v>5.4</v>
      </c>
      <c r="E51" s="11">
        <f>C51*B51</f>
        <v>4477</v>
      </c>
    </row>
    <row r="52" spans="1:5" x14ac:dyDescent="0.3">
      <c r="A52" s="6">
        <v>86</v>
      </c>
      <c r="B52" s="8">
        <v>173</v>
      </c>
      <c r="C52" s="8">
        <f>(68+60)/2</f>
        <v>64</v>
      </c>
      <c r="D52" s="8">
        <v>5.4</v>
      </c>
      <c r="E52" s="11">
        <f>C52*B52</f>
        <v>11072</v>
      </c>
    </row>
    <row r="53" spans="1:5" x14ac:dyDescent="0.3">
      <c r="A53" s="6">
        <v>87</v>
      </c>
      <c r="B53" s="8">
        <v>155</v>
      </c>
      <c r="C53" s="8">
        <f>(71+52)/2</f>
        <v>61.5</v>
      </c>
      <c r="D53" s="8">
        <v>5.4</v>
      </c>
      <c r="E53" s="11">
        <f>C53*B53</f>
        <v>9532.5</v>
      </c>
    </row>
    <row r="54" spans="1:5" x14ac:dyDescent="0.3">
      <c r="A54" s="6">
        <v>88</v>
      </c>
      <c r="B54" s="8">
        <v>280</v>
      </c>
      <c r="C54" s="8">
        <f>(61+53)/2</f>
        <v>57</v>
      </c>
      <c r="D54" s="8">
        <v>5.4</v>
      </c>
      <c r="E54" s="11">
        <f>C54*B54</f>
        <v>15960</v>
      </c>
    </row>
    <row r="55" spans="1:5" x14ac:dyDescent="0.3">
      <c r="A55" s="6">
        <v>89</v>
      </c>
      <c r="B55" s="8">
        <v>294</v>
      </c>
      <c r="C55" s="8">
        <f>(32+55)/2</f>
        <v>43.5</v>
      </c>
      <c r="D55" s="8">
        <v>5.4</v>
      </c>
      <c r="E55" s="11">
        <f>C55*B55</f>
        <v>12789</v>
      </c>
    </row>
    <row r="56" spans="1:5" x14ac:dyDescent="0.3">
      <c r="A56" s="6">
        <v>90</v>
      </c>
      <c r="B56" s="8">
        <v>295</v>
      </c>
      <c r="C56" s="8">
        <f>(46+19)/2</f>
        <v>32.5</v>
      </c>
      <c r="D56" s="8">
        <v>5.4</v>
      </c>
      <c r="E56" s="11">
        <f>C56*B56</f>
        <v>9587.5</v>
      </c>
    </row>
    <row r="57" spans="1:5" x14ac:dyDescent="0.3">
      <c r="A57" s="6">
        <v>91</v>
      </c>
      <c r="B57" s="8">
        <v>273</v>
      </c>
      <c r="C57" s="8">
        <f>(50+39)/2</f>
        <v>44.5</v>
      </c>
      <c r="D57" s="8">
        <v>5.4</v>
      </c>
      <c r="E57" s="11">
        <f>C57*B57</f>
        <v>12148.5</v>
      </c>
    </row>
    <row r="58" spans="1:5" x14ac:dyDescent="0.3">
      <c r="A58" s="6">
        <v>92</v>
      </c>
      <c r="B58" s="8">
        <v>273</v>
      </c>
      <c r="C58" s="8">
        <f>(54+39)/2</f>
        <v>46.5</v>
      </c>
      <c r="D58" s="8">
        <v>5.4</v>
      </c>
      <c r="E58" s="11">
        <f>C58*B58</f>
        <v>12694.5</v>
      </c>
    </row>
    <row r="59" spans="1:5" x14ac:dyDescent="0.3">
      <c r="A59" s="6">
        <v>95</v>
      </c>
      <c r="B59" s="8">
        <v>221</v>
      </c>
      <c r="C59" s="8">
        <f>(48+18)/2</f>
        <v>33</v>
      </c>
      <c r="D59" s="8">
        <v>5.4</v>
      </c>
      <c r="E59" s="11">
        <f>C59*B59</f>
        <v>7293</v>
      </c>
    </row>
    <row r="60" spans="1:5" x14ac:dyDescent="0.3">
      <c r="A60" s="6">
        <v>96</v>
      </c>
      <c r="B60" s="8">
        <v>222</v>
      </c>
      <c r="C60" s="8">
        <f>(48+15)/2</f>
        <v>31.5</v>
      </c>
      <c r="D60" s="8">
        <v>5.4</v>
      </c>
      <c r="E60" s="11">
        <f>C60*B60</f>
        <v>6993</v>
      </c>
    </row>
    <row r="61" spans="1:5" x14ac:dyDescent="0.3">
      <c r="A61" s="6">
        <v>97</v>
      </c>
      <c r="B61" s="8">
        <v>195</v>
      </c>
      <c r="C61" s="8">
        <f>(64+54)/2</f>
        <v>59</v>
      </c>
      <c r="D61" s="8">
        <v>5.4</v>
      </c>
      <c r="E61" s="11">
        <f>C61*B61</f>
        <v>11505</v>
      </c>
    </row>
    <row r="62" spans="1:5" x14ac:dyDescent="0.3">
      <c r="A62" s="6">
        <v>98</v>
      </c>
      <c r="B62" s="8">
        <v>280</v>
      </c>
      <c r="C62" s="8">
        <f>(51+53)/2</f>
        <v>52</v>
      </c>
      <c r="D62" s="8">
        <v>5.4</v>
      </c>
      <c r="E62" s="11">
        <f>C62*B62</f>
        <v>14560</v>
      </c>
    </row>
    <row r="63" spans="1:5" x14ac:dyDescent="0.3">
      <c r="A63" s="6">
        <v>99</v>
      </c>
      <c r="B63" s="8">
        <v>288</v>
      </c>
      <c r="C63" s="8">
        <f>(35+55)/2</f>
        <v>45</v>
      </c>
      <c r="D63" s="8">
        <v>5.4</v>
      </c>
      <c r="E63" s="11">
        <f>C63*B63</f>
        <v>12960</v>
      </c>
    </row>
    <row r="64" spans="1:5" x14ac:dyDescent="0.3">
      <c r="A64" s="6">
        <v>100</v>
      </c>
      <c r="B64" s="8">
        <v>163</v>
      </c>
      <c r="C64" s="8">
        <f>(65+46)/2</f>
        <v>55.5</v>
      </c>
      <c r="D64" s="8">
        <v>5.4</v>
      </c>
      <c r="E64" s="11">
        <f>C64*B64</f>
        <v>9046.5</v>
      </c>
    </row>
    <row r="65" spans="1:5" x14ac:dyDescent="0.3">
      <c r="A65" s="6">
        <v>101</v>
      </c>
      <c r="B65" s="8">
        <v>84</v>
      </c>
      <c r="C65" s="8">
        <f>(58+61)/2</f>
        <v>59.5</v>
      </c>
      <c r="D65" s="8">
        <v>5.4</v>
      </c>
      <c r="E65" s="11">
        <f>C65*B65</f>
        <v>4998</v>
      </c>
    </row>
    <row r="66" spans="1:5" x14ac:dyDescent="0.3">
      <c r="A66" s="6">
        <v>102</v>
      </c>
      <c r="B66" s="8">
        <v>274</v>
      </c>
      <c r="C66" s="8">
        <f>(54+47)/2</f>
        <v>50.5</v>
      </c>
      <c r="D66" s="8">
        <v>5.4</v>
      </c>
      <c r="E66" s="11">
        <f>C66*B66</f>
        <v>13837</v>
      </c>
    </row>
    <row r="67" spans="1:5" x14ac:dyDescent="0.3">
      <c r="A67" s="6">
        <v>103</v>
      </c>
      <c r="B67" s="8">
        <v>125</v>
      </c>
      <c r="C67" s="8">
        <f>(35+10)/2</f>
        <v>22.5</v>
      </c>
      <c r="D67" s="8">
        <v>5.4</v>
      </c>
      <c r="E67" s="11">
        <f>C67*B67</f>
        <v>2812.5</v>
      </c>
    </row>
    <row r="68" spans="1:5" x14ac:dyDescent="0.3">
      <c r="A68" s="6">
        <v>104</v>
      </c>
      <c r="B68" s="8">
        <v>107</v>
      </c>
      <c r="C68" s="8">
        <f>(37+23)/2</f>
        <v>30</v>
      </c>
      <c r="D68" s="8">
        <v>5.4</v>
      </c>
      <c r="E68" s="11">
        <f>C68*B68</f>
        <v>3210</v>
      </c>
    </row>
    <row r="69" spans="1:5" x14ac:dyDescent="0.3">
      <c r="A69" s="6">
        <v>105</v>
      </c>
      <c r="B69" s="8">
        <v>280</v>
      </c>
      <c r="C69" s="8">
        <f>(52+34)/2</f>
        <v>43</v>
      </c>
      <c r="D69" s="8">
        <v>5.4</v>
      </c>
      <c r="E69" s="11">
        <f>C69*B69</f>
        <v>12040</v>
      </c>
    </row>
    <row r="70" spans="1:5" x14ac:dyDescent="0.3">
      <c r="A70" s="6">
        <v>106</v>
      </c>
      <c r="B70" s="8">
        <v>200</v>
      </c>
      <c r="C70" s="8">
        <f>(60+48)/2</f>
        <v>54</v>
      </c>
      <c r="D70" s="8">
        <v>5.4</v>
      </c>
      <c r="E70" s="11">
        <f>C70*B70</f>
        <v>10800</v>
      </c>
    </row>
    <row r="71" spans="1:5" x14ac:dyDescent="0.3">
      <c r="A71" s="6">
        <v>107</v>
      </c>
      <c r="B71" s="8">
        <v>202</v>
      </c>
      <c r="C71" s="8">
        <f>(50+58)/2</f>
        <v>54</v>
      </c>
      <c r="D71" s="8">
        <v>5.4</v>
      </c>
      <c r="E71" s="11">
        <f>C71*B71</f>
        <v>10908</v>
      </c>
    </row>
    <row r="72" spans="1:5" x14ac:dyDescent="0.3">
      <c r="A72" s="6">
        <v>108</v>
      </c>
      <c r="B72" s="8">
        <v>212</v>
      </c>
      <c r="C72" s="8">
        <f>(23+33)/2</f>
        <v>28</v>
      </c>
      <c r="D72" s="8">
        <v>5.4</v>
      </c>
      <c r="E72" s="11">
        <f>C72*B72</f>
        <v>5936</v>
      </c>
    </row>
    <row r="73" spans="1:5" x14ac:dyDescent="0.3">
      <c r="A73" s="6">
        <v>109</v>
      </c>
      <c r="B73" s="8">
        <v>180</v>
      </c>
      <c r="C73" s="8">
        <f>(46+41)/2</f>
        <v>43.5</v>
      </c>
      <c r="D73" s="8">
        <v>5.4</v>
      </c>
      <c r="E73" s="11">
        <f>C73*B73</f>
        <v>7830</v>
      </c>
    </row>
    <row r="74" spans="1:5" x14ac:dyDescent="0.3">
      <c r="A74" s="6">
        <v>110</v>
      </c>
      <c r="B74" s="8">
        <v>309</v>
      </c>
      <c r="C74" s="8">
        <f>(42+49)/2</f>
        <v>45.5</v>
      </c>
      <c r="D74" s="8">
        <v>5.4</v>
      </c>
      <c r="E74" s="11">
        <f>C74*B74</f>
        <v>14059.5</v>
      </c>
    </row>
    <row r="75" spans="1:5" x14ac:dyDescent="0.3">
      <c r="A75" s="6">
        <v>111</v>
      </c>
      <c r="B75" s="8">
        <v>309</v>
      </c>
      <c r="C75" s="8">
        <f>(46+53)/2</f>
        <v>49.5</v>
      </c>
      <c r="D75" s="8">
        <v>5.4</v>
      </c>
      <c r="E75" s="11">
        <f>C75*B75</f>
        <v>15295.5</v>
      </c>
    </row>
    <row r="76" spans="1:5" x14ac:dyDescent="0.3">
      <c r="A76" s="6">
        <v>112</v>
      </c>
      <c r="B76" s="8">
        <v>308</v>
      </c>
      <c r="C76" s="8">
        <f>(41+33)/2</f>
        <v>37</v>
      </c>
      <c r="D76" s="8">
        <v>5.4</v>
      </c>
      <c r="E76" s="11">
        <f>C76*B76</f>
        <v>11396</v>
      </c>
    </row>
    <row r="77" spans="1:5" x14ac:dyDescent="0.3">
      <c r="A77" s="6">
        <v>113</v>
      </c>
      <c r="B77" s="8">
        <v>309</v>
      </c>
      <c r="C77" s="8">
        <f>(45+34)/2</f>
        <v>39.5</v>
      </c>
      <c r="D77" s="8">
        <v>5.4</v>
      </c>
      <c r="E77" s="11">
        <f>C77*B77</f>
        <v>12205.5</v>
      </c>
    </row>
    <row r="78" spans="1:5" x14ac:dyDescent="0.3">
      <c r="A78" s="6">
        <v>114</v>
      </c>
      <c r="B78" s="8">
        <v>242</v>
      </c>
      <c r="C78" s="8">
        <f>(42+31)/2</f>
        <v>36.5</v>
      </c>
      <c r="D78" s="8">
        <v>5.4</v>
      </c>
      <c r="E78" s="11">
        <f>C78*B78</f>
        <v>8833</v>
      </c>
    </row>
    <row r="79" spans="1:5" x14ac:dyDescent="0.3">
      <c r="A79" s="6">
        <v>115</v>
      </c>
      <c r="B79" s="8">
        <v>243</v>
      </c>
      <c r="C79" s="8">
        <f>(35+10)/2</f>
        <v>22.5</v>
      </c>
      <c r="D79" s="8">
        <v>5.4</v>
      </c>
      <c r="E79" s="11">
        <f>C79*B79</f>
        <v>5467.5</v>
      </c>
    </row>
    <row r="80" spans="1:5" x14ac:dyDescent="0.3">
      <c r="A80" s="6">
        <v>116</v>
      </c>
      <c r="B80" s="8">
        <v>240</v>
      </c>
      <c r="C80" s="8">
        <f>(37+38)/2</f>
        <v>37.5</v>
      </c>
      <c r="D80" s="8">
        <v>5.4</v>
      </c>
      <c r="E80" s="11">
        <f>C80*B80</f>
        <v>9000</v>
      </c>
    </row>
    <row r="81" spans="1:5" x14ac:dyDescent="0.3">
      <c r="A81" s="6">
        <v>117</v>
      </c>
      <c r="B81" s="8">
        <v>197</v>
      </c>
      <c r="C81" s="8">
        <f>(42+47)/2</f>
        <v>44.5</v>
      </c>
      <c r="D81" s="8">
        <v>5.4</v>
      </c>
      <c r="E81" s="11">
        <f>C81*B81</f>
        <v>8766.5</v>
      </c>
    </row>
    <row r="82" spans="1:5" x14ac:dyDescent="0.3">
      <c r="A82" s="6">
        <v>118</v>
      </c>
      <c r="B82" s="8">
        <v>170</v>
      </c>
      <c r="C82" s="8">
        <f>(41+60)/2</f>
        <v>50.5</v>
      </c>
      <c r="D82" s="8">
        <v>5.4</v>
      </c>
      <c r="E82" s="11">
        <f>C82*B82</f>
        <v>8585</v>
      </c>
    </row>
    <row r="83" spans="1:5" x14ac:dyDescent="0.3">
      <c r="A83" s="6">
        <v>119</v>
      </c>
      <c r="B83" s="8">
        <v>120</v>
      </c>
      <c r="C83" s="8">
        <f>(41+39)/2</f>
        <v>40</v>
      </c>
      <c r="D83" s="8">
        <v>5.4</v>
      </c>
      <c r="E83" s="11">
        <f>C83*B83</f>
        <v>4800</v>
      </c>
    </row>
    <row r="84" spans="1:5" x14ac:dyDescent="0.3">
      <c r="A84" s="6">
        <v>120</v>
      </c>
      <c r="B84" s="8">
        <v>122</v>
      </c>
      <c r="C84" s="8">
        <f>(40+29)/2</f>
        <v>34.5</v>
      </c>
      <c r="D84" s="8">
        <v>5.4</v>
      </c>
      <c r="E84" s="11">
        <f>C84*B84</f>
        <v>4209</v>
      </c>
    </row>
    <row r="85" spans="1:5" x14ac:dyDescent="0.3">
      <c r="A85" s="6">
        <v>121</v>
      </c>
      <c r="B85" s="8">
        <v>84</v>
      </c>
      <c r="C85" s="8">
        <f>(54+57)/2</f>
        <v>55.5</v>
      </c>
      <c r="D85" s="8">
        <v>5.4</v>
      </c>
      <c r="E85" s="11">
        <f>C85*B85</f>
        <v>4662</v>
      </c>
    </row>
    <row r="86" spans="1:5" x14ac:dyDescent="0.3">
      <c r="A86" s="6">
        <v>122</v>
      </c>
      <c r="B86" s="8">
        <v>171</v>
      </c>
      <c r="C86" s="8">
        <f>(64+73)/2</f>
        <v>68.5</v>
      </c>
      <c r="D86" s="8">
        <v>5.4</v>
      </c>
      <c r="E86" s="11">
        <f>C86*B86</f>
        <v>11713.5</v>
      </c>
    </row>
    <row r="87" spans="1:5" x14ac:dyDescent="0.3">
      <c r="A87" s="6">
        <v>123</v>
      </c>
      <c r="B87" s="8">
        <v>169</v>
      </c>
      <c r="C87" s="8">
        <f>(66+73)/2</f>
        <v>69.5</v>
      </c>
      <c r="D87" s="8">
        <v>5.4</v>
      </c>
      <c r="E87" s="11">
        <f>C87*B87</f>
        <v>11745.5</v>
      </c>
    </row>
    <row r="88" spans="1:5" x14ac:dyDescent="0.3">
      <c r="A88" s="6">
        <v>124</v>
      </c>
      <c r="B88" s="8">
        <v>119</v>
      </c>
      <c r="C88" s="8">
        <v>39</v>
      </c>
      <c r="D88" s="8">
        <v>5.4</v>
      </c>
      <c r="E88" s="11">
        <f>C88*B88</f>
        <v>4641</v>
      </c>
    </row>
    <row r="89" spans="1:5" x14ac:dyDescent="0.3">
      <c r="A89" s="6">
        <v>125</v>
      </c>
      <c r="B89" s="8">
        <v>156</v>
      </c>
      <c r="C89" s="8">
        <f>(57+68)/2</f>
        <v>62.5</v>
      </c>
      <c r="D89" s="8">
        <v>5.4</v>
      </c>
      <c r="E89" s="11">
        <f>C89*B89</f>
        <v>9750</v>
      </c>
    </row>
    <row r="90" spans="1:5" x14ac:dyDescent="0.3">
      <c r="A90" s="6">
        <v>126</v>
      </c>
      <c r="B90" s="8">
        <v>157</v>
      </c>
      <c r="C90" s="8">
        <f>(66+57)/2</f>
        <v>61.5</v>
      </c>
      <c r="D90" s="8">
        <v>5.4</v>
      </c>
      <c r="E90" s="11">
        <f>C90*B90</f>
        <v>9655.5</v>
      </c>
    </row>
    <row r="91" spans="1:5" x14ac:dyDescent="0.3">
      <c r="A91" s="6">
        <v>127</v>
      </c>
      <c r="B91" s="8">
        <v>410</v>
      </c>
      <c r="C91" s="8">
        <f>(50+74)/2</f>
        <v>62</v>
      </c>
      <c r="D91" s="8">
        <v>5.4</v>
      </c>
      <c r="E91" s="11">
        <f>C91*B91</f>
        <v>25420</v>
      </c>
    </row>
    <row r="92" spans="1:5" x14ac:dyDescent="0.3">
      <c r="A92" s="6">
        <v>128</v>
      </c>
      <c r="B92" s="8">
        <v>411</v>
      </c>
      <c r="C92" s="8">
        <v>62</v>
      </c>
      <c r="D92" s="8">
        <v>5.4</v>
      </c>
      <c r="E92" s="11">
        <f>C92*B92</f>
        <v>25482</v>
      </c>
    </row>
    <row r="93" spans="1:5" x14ac:dyDescent="0.3">
      <c r="A93" s="6">
        <v>129</v>
      </c>
      <c r="B93" s="8">
        <v>288</v>
      </c>
      <c r="C93" s="8">
        <f>(17+40)/2</f>
        <v>28.5</v>
      </c>
      <c r="D93" s="8">
        <v>5.4</v>
      </c>
      <c r="E93" s="11">
        <f>C93*B93</f>
        <v>8208</v>
      </c>
    </row>
    <row r="94" spans="1:5" x14ac:dyDescent="0.3">
      <c r="A94" s="6">
        <v>130</v>
      </c>
      <c r="B94" s="8">
        <v>235</v>
      </c>
      <c r="C94" s="8">
        <f>(36+37)/2</f>
        <v>36.5</v>
      </c>
      <c r="D94" s="8">
        <v>5.4</v>
      </c>
      <c r="E94" s="11">
        <f>C94*B94</f>
        <v>8577.5</v>
      </c>
    </row>
    <row r="95" spans="1:5" x14ac:dyDescent="0.3">
      <c r="A95" s="6">
        <v>131</v>
      </c>
      <c r="B95" s="8">
        <v>237</v>
      </c>
      <c r="C95" s="8">
        <f>(18+32)/2</f>
        <v>25</v>
      </c>
      <c r="D95" s="8">
        <v>5.4</v>
      </c>
      <c r="E95" s="11">
        <f>C95*B95</f>
        <v>5925</v>
      </c>
    </row>
    <row r="96" spans="1:5" x14ac:dyDescent="0.3">
      <c r="A96" s="6">
        <v>132</v>
      </c>
      <c r="B96" s="8">
        <v>204</v>
      </c>
      <c r="C96" s="8">
        <f>(20+27)/2</f>
        <v>23.5</v>
      </c>
      <c r="D96" s="8">
        <v>5.4</v>
      </c>
      <c r="E96" s="11">
        <f>C96*B96</f>
        <v>4794</v>
      </c>
    </row>
    <row r="97" spans="1:5" x14ac:dyDescent="0.3">
      <c r="A97" s="6">
        <v>133</v>
      </c>
      <c r="B97" s="8">
        <v>258</v>
      </c>
      <c r="C97" s="8">
        <f>(30+23)/2</f>
        <v>26.5</v>
      </c>
      <c r="D97" s="8">
        <v>5.4</v>
      </c>
      <c r="E97" s="11">
        <f>C97*B97</f>
        <v>6837</v>
      </c>
    </row>
    <row r="98" spans="1:5" x14ac:dyDescent="0.3">
      <c r="A98" s="6">
        <v>134</v>
      </c>
      <c r="B98" s="8">
        <v>259</v>
      </c>
      <c r="C98" s="8">
        <f>(41+32)/2</f>
        <v>36.5</v>
      </c>
      <c r="D98" s="8">
        <v>5.4</v>
      </c>
      <c r="E98" s="11">
        <f>C98*B98</f>
        <v>9453.5</v>
      </c>
    </row>
    <row r="99" spans="1:5" x14ac:dyDescent="0.3">
      <c r="A99" s="6">
        <v>135</v>
      </c>
      <c r="B99" s="8">
        <v>249</v>
      </c>
      <c r="C99" s="8">
        <f>(53+24)/2</f>
        <v>38.5</v>
      </c>
      <c r="D99" s="8">
        <v>5.4</v>
      </c>
      <c r="E99" s="11">
        <f>C99*B99</f>
        <v>9586.5</v>
      </c>
    </row>
    <row r="100" spans="1:5" x14ac:dyDescent="0.3">
      <c r="A100" s="6">
        <v>136</v>
      </c>
      <c r="B100" s="8">
        <v>251</v>
      </c>
      <c r="C100" s="8">
        <f>(58+41)/2</f>
        <v>49.5</v>
      </c>
      <c r="D100" s="8">
        <v>5.4</v>
      </c>
      <c r="E100" s="11">
        <f>C100*B100</f>
        <v>12424.5</v>
      </c>
    </row>
    <row r="101" spans="1:5" x14ac:dyDescent="0.3">
      <c r="A101" s="6">
        <v>137</v>
      </c>
      <c r="B101" s="8">
        <v>246</v>
      </c>
      <c r="C101" s="8">
        <f>(26+53)/2</f>
        <v>39.5</v>
      </c>
      <c r="D101" s="8">
        <v>5.4</v>
      </c>
      <c r="E101" s="11">
        <f>C101*B101</f>
        <v>9717</v>
      </c>
    </row>
    <row r="102" spans="1:5" x14ac:dyDescent="0.3">
      <c r="A102" s="6">
        <v>138</v>
      </c>
      <c r="B102" s="8">
        <v>246</v>
      </c>
      <c r="C102" s="8">
        <f>(36+56)/2</f>
        <v>46</v>
      </c>
      <c r="D102" s="8">
        <v>5.4</v>
      </c>
      <c r="E102" s="11">
        <f>C102*B102</f>
        <v>11316</v>
      </c>
    </row>
    <row r="103" spans="1:5" x14ac:dyDescent="0.3">
      <c r="A103" s="6">
        <v>139</v>
      </c>
      <c r="B103" s="8">
        <v>216</v>
      </c>
      <c r="C103" s="8">
        <f>(38+37)/2</f>
        <v>37.5</v>
      </c>
      <c r="D103" s="8">
        <v>5.4</v>
      </c>
      <c r="E103" s="11">
        <f>C103*B103</f>
        <v>8100</v>
      </c>
    </row>
    <row r="104" spans="1:5" x14ac:dyDescent="0.3">
      <c r="A104" s="6">
        <v>140</v>
      </c>
      <c r="B104" s="8">
        <v>217</v>
      </c>
      <c r="C104" s="8">
        <f>(41+38)/2</f>
        <v>39.5</v>
      </c>
      <c r="D104" s="8">
        <v>5.4</v>
      </c>
      <c r="E104" s="11">
        <f>C104*B104</f>
        <v>8571.5</v>
      </c>
    </row>
    <row r="105" spans="1:5" x14ac:dyDescent="0.3">
      <c r="A105" s="6">
        <v>141</v>
      </c>
      <c r="B105" s="8">
        <v>287</v>
      </c>
      <c r="C105" s="8">
        <f>(47+35)/2</f>
        <v>41</v>
      </c>
      <c r="D105" s="8">
        <v>5.4</v>
      </c>
      <c r="E105" s="11">
        <f>C105*B105</f>
        <v>11767</v>
      </c>
    </row>
    <row r="106" spans="1:5" x14ac:dyDescent="0.3">
      <c r="A106" s="6">
        <v>142</v>
      </c>
      <c r="B106" s="8">
        <v>215</v>
      </c>
      <c r="C106" s="8">
        <f>(32+33)/2</f>
        <v>32.5</v>
      </c>
      <c r="D106" s="8">
        <v>5.4</v>
      </c>
      <c r="E106" s="11">
        <f>C106*B106</f>
        <v>6987.5</v>
      </c>
    </row>
    <row r="107" spans="1:5" x14ac:dyDescent="0.3">
      <c r="A107" s="6">
        <v>143</v>
      </c>
      <c r="B107" s="8">
        <v>232</v>
      </c>
      <c r="C107" s="8">
        <f>(35+39)/2</f>
        <v>37</v>
      </c>
      <c r="D107" s="8">
        <v>5.4</v>
      </c>
      <c r="E107" s="11">
        <f>C107*B107</f>
        <v>8584</v>
      </c>
    </row>
    <row r="108" spans="1:5" x14ac:dyDescent="0.3">
      <c r="A108" s="6">
        <v>144</v>
      </c>
      <c r="B108" s="8">
        <v>289</v>
      </c>
      <c r="C108" s="8">
        <f>(42+34)/2</f>
        <v>38</v>
      </c>
      <c r="D108" s="8">
        <v>5.4</v>
      </c>
      <c r="E108" s="11">
        <f>C108*B108</f>
        <v>10982</v>
      </c>
    </row>
    <row r="109" spans="1:5" x14ac:dyDescent="0.3">
      <c r="A109" s="6">
        <v>145</v>
      </c>
      <c r="B109" s="8">
        <v>201</v>
      </c>
      <c r="C109" s="8">
        <f>(20+9)/2</f>
        <v>14.5</v>
      </c>
      <c r="D109" s="8">
        <v>5.4</v>
      </c>
      <c r="E109" s="11">
        <f>C109*B109</f>
        <v>2914.5</v>
      </c>
    </row>
    <row r="110" spans="1:5" x14ac:dyDescent="0.3">
      <c r="A110" s="6">
        <v>146</v>
      </c>
      <c r="B110" s="8">
        <v>193</v>
      </c>
      <c r="C110" s="8">
        <f>(22+29)/2</f>
        <v>25.5</v>
      </c>
      <c r="D110" s="8">
        <v>5.4</v>
      </c>
      <c r="E110" s="11">
        <f>C110*B110</f>
        <v>4921.5</v>
      </c>
    </row>
    <row r="111" spans="1:5" x14ac:dyDescent="0.3">
      <c r="A111" s="6">
        <v>147</v>
      </c>
      <c r="B111" s="8">
        <v>231</v>
      </c>
      <c r="C111" s="8">
        <v>30</v>
      </c>
      <c r="D111" s="8">
        <v>5.4</v>
      </c>
      <c r="E111" s="11">
        <f>C111*B111</f>
        <v>6930</v>
      </c>
    </row>
    <row r="112" spans="1:5" x14ac:dyDescent="0.3">
      <c r="A112" s="6">
        <v>148</v>
      </c>
      <c r="B112" s="8">
        <v>215</v>
      </c>
      <c r="C112" s="8">
        <f>(23+13)/2</f>
        <v>18</v>
      </c>
      <c r="D112" s="8">
        <v>5.4</v>
      </c>
      <c r="E112" s="11">
        <f>C112*B112</f>
        <v>3870</v>
      </c>
    </row>
    <row r="113" spans="1:5" x14ac:dyDescent="0.3">
      <c r="A113" s="6">
        <v>149</v>
      </c>
      <c r="B113" s="8">
        <v>224</v>
      </c>
      <c r="C113" s="8">
        <f>(25+13)/2</f>
        <v>19</v>
      </c>
      <c r="D113" s="8">
        <v>5.4</v>
      </c>
      <c r="E113" s="11">
        <f>C113*B113</f>
        <v>4256</v>
      </c>
    </row>
    <row r="114" spans="1:5" x14ac:dyDescent="0.3">
      <c r="A114" s="6">
        <v>150</v>
      </c>
      <c r="B114" s="8">
        <v>177</v>
      </c>
      <c r="C114" s="8">
        <f>(22+30)/2</f>
        <v>26</v>
      </c>
      <c r="D114" s="8">
        <v>5.4</v>
      </c>
      <c r="E114" s="11">
        <f>C114*B114</f>
        <v>4602</v>
      </c>
    </row>
    <row r="115" spans="1:5" x14ac:dyDescent="0.3">
      <c r="A115" s="6">
        <v>151</v>
      </c>
      <c r="B115" s="8">
        <v>231</v>
      </c>
      <c r="C115" s="8">
        <f>(16+27)/2</f>
        <v>21.5</v>
      </c>
      <c r="D115" s="8">
        <v>5.4</v>
      </c>
      <c r="E115" s="11">
        <f>C115*B115</f>
        <v>4966.5</v>
      </c>
    </row>
    <row r="116" spans="1:5" x14ac:dyDescent="0.3">
      <c r="A116" s="6">
        <v>152</v>
      </c>
      <c r="B116" s="8">
        <v>232</v>
      </c>
      <c r="C116" s="8">
        <f>(16+21)/2</f>
        <v>18.5</v>
      </c>
      <c r="D116" s="8">
        <v>5.4</v>
      </c>
      <c r="E116" s="11">
        <f>C116*B116</f>
        <v>4292</v>
      </c>
    </row>
    <row r="117" spans="1:5" x14ac:dyDescent="0.3">
      <c r="A117" s="6">
        <v>153</v>
      </c>
      <c r="B117" s="8">
        <v>219</v>
      </c>
      <c r="C117" s="8">
        <f>(19+30)/2</f>
        <v>24.5</v>
      </c>
      <c r="D117" s="8">
        <v>5.4</v>
      </c>
      <c r="E117" s="11">
        <f>C117*B117</f>
        <v>5365.5</v>
      </c>
    </row>
    <row r="118" spans="1:5" x14ac:dyDescent="0.3">
      <c r="A118" s="6">
        <v>154</v>
      </c>
      <c r="B118" s="8">
        <v>171</v>
      </c>
      <c r="C118" s="8">
        <f>(31+39)/2</f>
        <v>35</v>
      </c>
      <c r="D118" s="8">
        <v>5.4</v>
      </c>
      <c r="E118" s="11">
        <f>C118*B118</f>
        <v>5985</v>
      </c>
    </row>
    <row r="119" spans="1:5" x14ac:dyDescent="0.3">
      <c r="A119" s="6">
        <v>155</v>
      </c>
      <c r="B119" s="8">
        <v>150</v>
      </c>
      <c r="C119" s="8">
        <f>(23+8)/2</f>
        <v>15.5</v>
      </c>
      <c r="D119" s="8">
        <v>5.4</v>
      </c>
      <c r="E119" s="11">
        <f>C119*B119</f>
        <v>2325</v>
      </c>
    </row>
    <row r="120" spans="1:5" x14ac:dyDescent="0.3">
      <c r="A120" s="6">
        <v>156</v>
      </c>
      <c r="B120" s="8">
        <v>144</v>
      </c>
      <c r="C120" s="8">
        <f>(9+14)/2</f>
        <v>11.5</v>
      </c>
      <c r="D120" s="8">
        <v>5.4</v>
      </c>
      <c r="E120" s="11">
        <f>C120*B120</f>
        <v>1656</v>
      </c>
    </row>
    <row r="121" spans="1:5" x14ac:dyDescent="0.3">
      <c r="A121" s="6">
        <v>159</v>
      </c>
      <c r="B121" s="8">
        <v>196</v>
      </c>
      <c r="C121" s="8">
        <f>(31)</f>
        <v>31</v>
      </c>
      <c r="D121" s="8">
        <v>5.4</v>
      </c>
      <c r="E121" s="11">
        <f>C121*B121</f>
        <v>6076</v>
      </c>
    </row>
    <row r="122" spans="1:5" x14ac:dyDescent="0.3">
      <c r="A122" s="6">
        <v>160</v>
      </c>
      <c r="B122" s="8">
        <v>196</v>
      </c>
      <c r="C122" s="8">
        <v>35.5</v>
      </c>
      <c r="D122" s="8">
        <v>5.4</v>
      </c>
      <c r="E122" s="11">
        <f>C122*B122</f>
        <v>6958</v>
      </c>
    </row>
    <row r="123" spans="1:5" x14ac:dyDescent="0.3">
      <c r="A123" s="6">
        <v>161</v>
      </c>
      <c r="B123" s="8">
        <v>202</v>
      </c>
      <c r="C123" s="8">
        <v>38</v>
      </c>
      <c r="D123" s="8">
        <v>5.4</v>
      </c>
      <c r="E123" s="11">
        <f>C123*B123</f>
        <v>7676</v>
      </c>
    </row>
    <row r="124" spans="1:5" x14ac:dyDescent="0.3">
      <c r="A124" s="6">
        <v>162</v>
      </c>
      <c r="B124" s="8">
        <v>205</v>
      </c>
      <c r="C124" s="8">
        <v>38.5</v>
      </c>
      <c r="D124" s="8">
        <v>5.4</v>
      </c>
      <c r="E124" s="11">
        <f>C124*B124</f>
        <v>7892.5</v>
      </c>
    </row>
    <row r="125" spans="1:5" x14ac:dyDescent="0.3">
      <c r="A125" s="6">
        <v>163</v>
      </c>
      <c r="B125" s="8">
        <v>203</v>
      </c>
      <c r="C125" s="8">
        <v>33.5</v>
      </c>
      <c r="D125" s="8">
        <v>5.4</v>
      </c>
      <c r="E125" s="11">
        <f>C125*B125</f>
        <v>6800.5</v>
      </c>
    </row>
    <row r="126" spans="1:5" x14ac:dyDescent="0.3">
      <c r="A126" s="6">
        <v>164</v>
      </c>
      <c r="B126" s="8">
        <v>413</v>
      </c>
      <c r="C126" s="8">
        <v>51.5</v>
      </c>
      <c r="D126" s="8">
        <v>5.4</v>
      </c>
      <c r="E126" s="11">
        <f>C126*B126</f>
        <v>21269.5</v>
      </c>
    </row>
    <row r="127" spans="1:5" x14ac:dyDescent="0.3">
      <c r="A127" s="6">
        <v>165</v>
      </c>
      <c r="B127" s="8">
        <v>408</v>
      </c>
      <c r="C127" s="8">
        <v>67</v>
      </c>
      <c r="D127" s="8">
        <v>5.4</v>
      </c>
      <c r="E127" s="11">
        <f>C127*B127</f>
        <v>27336</v>
      </c>
    </row>
    <row r="128" spans="1:5" x14ac:dyDescent="0.3">
      <c r="A128" s="6">
        <v>166</v>
      </c>
      <c r="B128" s="8">
        <v>406</v>
      </c>
      <c r="C128" s="8">
        <v>64</v>
      </c>
      <c r="D128" s="8">
        <v>5.4</v>
      </c>
      <c r="E128" s="11">
        <f>C128*B128</f>
        <v>25984</v>
      </c>
    </row>
    <row r="129" spans="1:11" x14ac:dyDescent="0.3">
      <c r="A129" s="6">
        <v>167</v>
      </c>
      <c r="B129" s="8">
        <v>404</v>
      </c>
      <c r="C129" s="8">
        <v>58</v>
      </c>
      <c r="D129" s="8">
        <v>5.4</v>
      </c>
      <c r="E129" s="11">
        <f>C129*B129</f>
        <v>23432</v>
      </c>
    </row>
    <row r="130" spans="1:11" x14ac:dyDescent="0.3">
      <c r="A130" s="6">
        <v>168</v>
      </c>
      <c r="B130" s="8">
        <v>403</v>
      </c>
      <c r="C130" s="8">
        <v>55</v>
      </c>
      <c r="D130" s="8">
        <v>5.4</v>
      </c>
      <c r="E130" s="11">
        <f>C130*B130</f>
        <v>22165</v>
      </c>
    </row>
    <row r="131" spans="1:11" x14ac:dyDescent="0.3">
      <c r="A131" s="6">
        <v>169</v>
      </c>
      <c r="B131" s="8">
        <v>407</v>
      </c>
      <c r="C131" s="8">
        <v>72.5</v>
      </c>
      <c r="D131" s="8">
        <v>5.4</v>
      </c>
      <c r="E131" s="11">
        <f>C131*B131</f>
        <v>29507.5</v>
      </c>
    </row>
    <row r="132" spans="1:11" x14ac:dyDescent="0.3">
      <c r="A132" s="6">
        <v>170</v>
      </c>
      <c r="B132" s="8">
        <v>408</v>
      </c>
      <c r="C132" s="8">
        <v>69.5</v>
      </c>
      <c r="D132" s="8">
        <v>5.4</v>
      </c>
      <c r="E132" s="11">
        <f>C132*B132</f>
        <v>28356</v>
      </c>
    </row>
    <row r="133" spans="1:11" x14ac:dyDescent="0.3">
      <c r="A133" s="6">
        <v>171</v>
      </c>
      <c r="B133" s="8">
        <v>412</v>
      </c>
      <c r="C133" s="8">
        <v>72</v>
      </c>
      <c r="D133" s="8">
        <v>5.4</v>
      </c>
      <c r="E133" s="11">
        <f>C133*B133</f>
        <v>29664</v>
      </c>
    </row>
    <row r="134" spans="1:11" x14ac:dyDescent="0.3">
      <c r="A134" s="6">
        <v>172</v>
      </c>
      <c r="B134" s="8">
        <v>410</v>
      </c>
      <c r="C134" s="8">
        <v>73</v>
      </c>
      <c r="D134" s="8">
        <v>5.4</v>
      </c>
      <c r="E134" s="11">
        <f>C134*B134</f>
        <v>29930</v>
      </c>
    </row>
    <row r="135" spans="1:11" x14ac:dyDescent="0.3">
      <c r="A135" s="6">
        <v>173</v>
      </c>
      <c r="B135" s="8">
        <v>401</v>
      </c>
      <c r="C135" s="8">
        <v>41</v>
      </c>
      <c r="D135" s="8">
        <v>3</v>
      </c>
      <c r="E135" s="11">
        <f>C135*B135*0.6</f>
        <v>9864.6</v>
      </c>
      <c r="J135" s="1"/>
      <c r="K135" s="1"/>
    </row>
    <row r="136" spans="1:11" x14ac:dyDescent="0.3">
      <c r="A136" s="6">
        <v>174</v>
      </c>
      <c r="B136" s="8">
        <v>408</v>
      </c>
      <c r="C136" s="8">
        <v>40.5</v>
      </c>
      <c r="D136" s="8">
        <v>3</v>
      </c>
      <c r="E136" s="11">
        <f>C136*B136*0.6</f>
        <v>9914.4</v>
      </c>
    </row>
    <row r="137" spans="1:11" x14ac:dyDescent="0.3">
      <c r="A137" s="6">
        <v>175</v>
      </c>
      <c r="B137" s="8">
        <v>287</v>
      </c>
      <c r="C137" s="8">
        <v>33</v>
      </c>
      <c r="D137" s="8">
        <v>3</v>
      </c>
      <c r="E137" s="11">
        <f>C137*B137*0.6</f>
        <v>5682.5999999999995</v>
      </c>
    </row>
    <row r="138" spans="1:11" x14ac:dyDescent="0.3">
      <c r="A138" s="6">
        <v>176</v>
      </c>
      <c r="B138" s="8">
        <v>287</v>
      </c>
      <c r="C138" s="8">
        <v>31.5</v>
      </c>
      <c r="D138" s="8">
        <v>3</v>
      </c>
      <c r="E138" s="11">
        <f>C138*B138*0.6</f>
        <v>5424.3</v>
      </c>
    </row>
    <row r="139" spans="1:11" x14ac:dyDescent="0.3">
      <c r="A139" s="6">
        <v>177</v>
      </c>
      <c r="B139" s="8">
        <v>286</v>
      </c>
      <c r="C139" s="8">
        <v>21.5</v>
      </c>
      <c r="D139" s="8">
        <v>3</v>
      </c>
      <c r="E139" s="11">
        <f>C139*B139*0.6</f>
        <v>3689.3999999999996</v>
      </c>
    </row>
    <row r="140" spans="1:11" x14ac:dyDescent="0.3">
      <c r="A140" s="6">
        <v>178</v>
      </c>
      <c r="B140" s="8">
        <v>286</v>
      </c>
      <c r="C140" s="8">
        <v>34</v>
      </c>
      <c r="D140" s="8">
        <v>3</v>
      </c>
      <c r="E140" s="11">
        <f>C140*B140*0.6</f>
        <v>5834.4</v>
      </c>
    </row>
    <row r="141" spans="1:11" x14ac:dyDescent="0.3">
      <c r="A141" s="6">
        <v>179</v>
      </c>
      <c r="B141" s="8">
        <v>286</v>
      </c>
      <c r="C141" s="8">
        <v>24</v>
      </c>
      <c r="D141" s="8">
        <v>3</v>
      </c>
      <c r="E141" s="11">
        <f>C141*B141*0.6</f>
        <v>4118.3999999999996</v>
      </c>
    </row>
    <row r="142" spans="1:11" x14ac:dyDescent="0.3">
      <c r="A142" s="6">
        <v>180</v>
      </c>
      <c r="B142" s="8">
        <v>287</v>
      </c>
      <c r="C142" s="8">
        <v>29.5</v>
      </c>
      <c r="D142" s="8">
        <v>3</v>
      </c>
      <c r="E142" s="11">
        <f>C142*B142*0.6</f>
        <v>5079.8999999999996</v>
      </c>
    </row>
    <row r="143" spans="1:11" x14ac:dyDescent="0.3">
      <c r="A143" s="6">
        <v>181</v>
      </c>
      <c r="B143" s="8">
        <v>287</v>
      </c>
      <c r="C143" s="8">
        <v>35.5</v>
      </c>
      <c r="D143" s="8">
        <v>3</v>
      </c>
      <c r="E143" s="11">
        <f>C143*B143*0.6</f>
        <v>6113.0999999999995</v>
      </c>
    </row>
    <row r="144" spans="1:11" x14ac:dyDescent="0.3">
      <c r="A144" s="6">
        <v>182</v>
      </c>
      <c r="B144" s="8">
        <v>287</v>
      </c>
      <c r="C144" s="8">
        <v>26.5</v>
      </c>
      <c r="D144" s="8">
        <v>3</v>
      </c>
      <c r="E144" s="11">
        <f>C144*B144*0.6</f>
        <v>4563.3</v>
      </c>
    </row>
    <row r="145" spans="1:5" x14ac:dyDescent="0.3">
      <c r="A145" s="6">
        <v>183</v>
      </c>
      <c r="B145" s="8">
        <v>257</v>
      </c>
      <c r="C145" s="8">
        <v>23</v>
      </c>
      <c r="D145" s="8">
        <v>3</v>
      </c>
      <c r="E145" s="11">
        <f>C145*B145*0.6</f>
        <v>3546.6</v>
      </c>
    </row>
    <row r="146" spans="1:5" x14ac:dyDescent="0.3">
      <c r="A146" s="6">
        <v>184</v>
      </c>
      <c r="B146" s="8">
        <v>287</v>
      </c>
      <c r="C146" s="8">
        <v>27.5</v>
      </c>
      <c r="D146" s="8">
        <v>3</v>
      </c>
      <c r="E146" s="11">
        <f>C146*B146*0.6</f>
        <v>4735.5</v>
      </c>
    </row>
    <row r="147" spans="1:5" x14ac:dyDescent="0.3">
      <c r="A147" s="6">
        <v>185</v>
      </c>
      <c r="B147" s="8">
        <v>144</v>
      </c>
      <c r="C147" s="8">
        <v>31</v>
      </c>
      <c r="D147" s="8">
        <v>3</v>
      </c>
      <c r="E147" s="11">
        <f>C147*B147*0.6</f>
        <v>2678.4</v>
      </c>
    </row>
    <row r="148" spans="1:5" x14ac:dyDescent="0.3">
      <c r="A148" s="6">
        <v>186</v>
      </c>
      <c r="B148" s="8">
        <v>187</v>
      </c>
      <c r="C148" s="8">
        <v>22.5</v>
      </c>
      <c r="D148" s="8">
        <v>3</v>
      </c>
      <c r="E148" s="11">
        <f>C148*B148*0.6</f>
        <v>2524.5</v>
      </c>
    </row>
    <row r="149" spans="1:5" x14ac:dyDescent="0.3">
      <c r="A149" s="6">
        <v>187</v>
      </c>
      <c r="B149" s="8">
        <v>139</v>
      </c>
      <c r="C149" s="8">
        <v>31.5</v>
      </c>
      <c r="D149" s="8">
        <v>3</v>
      </c>
      <c r="E149" s="11">
        <f>C149*B149*0.6</f>
        <v>2627.1</v>
      </c>
    </row>
    <row r="150" spans="1:5" x14ac:dyDescent="0.3">
      <c r="A150" s="6">
        <v>188</v>
      </c>
      <c r="B150" s="8">
        <v>148</v>
      </c>
      <c r="C150" s="8">
        <v>23</v>
      </c>
      <c r="D150" s="8">
        <v>3</v>
      </c>
      <c r="E150" s="11">
        <f>C150*B150*0.6</f>
        <v>2042.3999999999999</v>
      </c>
    </row>
    <row r="151" spans="1:5" x14ac:dyDescent="0.3">
      <c r="A151" s="6">
        <v>189</v>
      </c>
      <c r="B151" s="8">
        <v>119</v>
      </c>
      <c r="C151" s="8">
        <v>33.5</v>
      </c>
      <c r="D151" s="8">
        <v>3</v>
      </c>
      <c r="E151" s="11">
        <f>C151*B151*0.6</f>
        <v>2391.9</v>
      </c>
    </row>
    <row r="152" spans="1:5" x14ac:dyDescent="0.3">
      <c r="A152" s="6">
        <v>190</v>
      </c>
      <c r="B152" s="8">
        <v>186</v>
      </c>
      <c r="C152" s="8">
        <v>24.5</v>
      </c>
      <c r="D152" s="8">
        <v>3</v>
      </c>
      <c r="E152" s="11">
        <f>C152*B152*0.6</f>
        <v>2734.2</v>
      </c>
    </row>
    <row r="153" spans="1:5" x14ac:dyDescent="0.3">
      <c r="A153" s="6">
        <v>191</v>
      </c>
      <c r="B153" s="8">
        <v>119</v>
      </c>
      <c r="C153" s="8">
        <v>28</v>
      </c>
      <c r="D153" s="8">
        <v>3</v>
      </c>
      <c r="E153" s="11">
        <f>C153*B153*0.6</f>
        <v>1999.1999999999998</v>
      </c>
    </row>
    <row r="154" spans="1:5" x14ac:dyDescent="0.3">
      <c r="A154" s="6">
        <v>192</v>
      </c>
      <c r="B154" s="8">
        <v>70</v>
      </c>
      <c r="C154" s="8">
        <v>23.5</v>
      </c>
      <c r="D154" s="8">
        <v>3</v>
      </c>
      <c r="E154" s="11">
        <f>C154*B154*0.6</f>
        <v>987</v>
      </c>
    </row>
    <row r="155" spans="1:5" x14ac:dyDescent="0.3">
      <c r="A155" s="6">
        <v>194</v>
      </c>
      <c r="B155" s="8">
        <v>170</v>
      </c>
      <c r="C155" s="8">
        <v>25.5</v>
      </c>
      <c r="D155" s="8">
        <v>3</v>
      </c>
      <c r="E155" s="11">
        <f>C155*B155*0.6</f>
        <v>2601</v>
      </c>
    </row>
    <row r="156" spans="1:5" x14ac:dyDescent="0.3">
      <c r="A156" s="6">
        <v>195</v>
      </c>
      <c r="B156" s="8">
        <v>170</v>
      </c>
      <c r="C156" s="8">
        <v>34</v>
      </c>
      <c r="D156" s="8">
        <v>3</v>
      </c>
      <c r="E156" s="11">
        <f>C156*B156*0.6</f>
        <v>3468</v>
      </c>
    </row>
    <row r="157" spans="1:5" x14ac:dyDescent="0.3">
      <c r="A157" s="6">
        <v>196</v>
      </c>
      <c r="B157" s="8">
        <v>150</v>
      </c>
      <c r="C157" s="8">
        <v>24</v>
      </c>
      <c r="D157" s="8">
        <v>3</v>
      </c>
      <c r="E157" s="11">
        <f>C157*B157*0.6</f>
        <v>2160</v>
      </c>
    </row>
    <row r="158" spans="1:5" x14ac:dyDescent="0.3">
      <c r="A158" s="6">
        <v>197</v>
      </c>
      <c r="B158" s="8">
        <v>172</v>
      </c>
      <c r="C158" s="8">
        <v>35</v>
      </c>
      <c r="D158" s="8">
        <v>3</v>
      </c>
      <c r="E158" s="11">
        <f>C158*B158*0.6</f>
        <v>3612</v>
      </c>
    </row>
    <row r="159" spans="1:5" x14ac:dyDescent="0.3">
      <c r="A159" s="6">
        <v>198</v>
      </c>
      <c r="B159" s="8">
        <v>237</v>
      </c>
      <c r="C159" s="8">
        <v>23</v>
      </c>
      <c r="D159" s="8">
        <v>3</v>
      </c>
      <c r="E159" s="11">
        <f>C159*B159*0.6</f>
        <v>3270.6</v>
      </c>
    </row>
    <row r="160" spans="1:5" x14ac:dyDescent="0.3">
      <c r="A160" s="6">
        <v>199</v>
      </c>
      <c r="B160" s="8">
        <v>193</v>
      </c>
      <c r="C160" s="8">
        <v>27.5</v>
      </c>
      <c r="D160" s="8">
        <v>3</v>
      </c>
      <c r="E160" s="11">
        <f>C160*B160*0.6</f>
        <v>3184.5</v>
      </c>
    </row>
    <row r="161" spans="1:5" x14ac:dyDescent="0.3">
      <c r="A161" s="6">
        <v>200</v>
      </c>
      <c r="B161" s="8">
        <v>120</v>
      </c>
      <c r="C161" s="8">
        <v>24</v>
      </c>
      <c r="D161" s="8">
        <v>3</v>
      </c>
      <c r="E161" s="11">
        <f>C161*B161*0.6</f>
        <v>1728</v>
      </c>
    </row>
    <row r="162" spans="1:5" x14ac:dyDescent="0.3">
      <c r="A162" s="6">
        <v>201</v>
      </c>
      <c r="B162" s="8">
        <v>115</v>
      </c>
      <c r="C162" s="8">
        <v>27.5</v>
      </c>
      <c r="D162" s="8">
        <v>3</v>
      </c>
      <c r="E162" s="11">
        <f>C162*B162*0.6</f>
        <v>1897.5</v>
      </c>
    </row>
    <row r="163" spans="1:5" x14ac:dyDescent="0.3">
      <c r="A163" s="6">
        <v>202</v>
      </c>
      <c r="B163" s="8">
        <v>85</v>
      </c>
      <c r="C163" s="8">
        <v>32</v>
      </c>
      <c r="D163" s="8">
        <v>3</v>
      </c>
      <c r="E163" s="11">
        <f>C163*B163*0.6</f>
        <v>1632</v>
      </c>
    </row>
    <row r="164" spans="1:5" x14ac:dyDescent="0.3">
      <c r="A164" s="6">
        <v>203</v>
      </c>
      <c r="B164" s="8">
        <v>135</v>
      </c>
      <c r="C164" s="8">
        <v>38</v>
      </c>
      <c r="D164" s="8">
        <v>3</v>
      </c>
      <c r="E164" s="11">
        <f>C164*B164*0.6</f>
        <v>3078</v>
      </c>
    </row>
    <row r="165" spans="1:5" x14ac:dyDescent="0.3">
      <c r="A165" s="6">
        <v>204</v>
      </c>
      <c r="B165" s="8">
        <v>220</v>
      </c>
      <c r="C165" s="8">
        <v>24</v>
      </c>
      <c r="D165" s="8">
        <v>3</v>
      </c>
      <c r="E165" s="11">
        <f>C165*B165*0.6</f>
        <v>3168</v>
      </c>
    </row>
    <row r="166" spans="1:5" x14ac:dyDescent="0.3">
      <c r="A166" s="6">
        <v>205</v>
      </c>
      <c r="B166" s="8">
        <v>223</v>
      </c>
      <c r="C166" s="8">
        <v>27</v>
      </c>
      <c r="D166" s="8">
        <v>3</v>
      </c>
      <c r="E166" s="11">
        <f>C166*B166*0.6</f>
        <v>3612.6</v>
      </c>
    </row>
    <row r="167" spans="1:5" x14ac:dyDescent="0.3">
      <c r="A167" s="6">
        <v>206</v>
      </c>
      <c r="B167" s="8">
        <v>177</v>
      </c>
      <c r="C167" s="8">
        <v>36.5</v>
      </c>
      <c r="D167" s="8">
        <v>3</v>
      </c>
      <c r="E167" s="11">
        <f>C167*B167*0.6</f>
        <v>3876.2999999999997</v>
      </c>
    </row>
    <row r="168" spans="1:5" x14ac:dyDescent="0.3">
      <c r="A168" s="6">
        <v>207</v>
      </c>
      <c r="B168" s="8">
        <v>278</v>
      </c>
      <c r="C168" s="8">
        <v>25.5</v>
      </c>
      <c r="D168" s="8">
        <v>3</v>
      </c>
      <c r="E168" s="11">
        <f>C168*B168*0.6</f>
        <v>4253.3999999999996</v>
      </c>
    </row>
    <row r="169" spans="1:5" ht="19.5" thickBot="1" x14ac:dyDescent="0.35">
      <c r="A169" s="9">
        <v>208</v>
      </c>
      <c r="B169" s="10">
        <v>188</v>
      </c>
      <c r="C169" s="10">
        <v>32</v>
      </c>
      <c r="D169" s="10">
        <v>3</v>
      </c>
      <c r="E169" s="11">
        <f>C169*B169*0.6</f>
        <v>3609.6</v>
      </c>
    </row>
  </sheetData>
  <autoFilter ref="A4:E169"/>
  <sortState ref="A5:E169">
    <sortCondition ref="A5:A169"/>
  </sortState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workbookViewId="0">
      <selection activeCell="B13" sqref="B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Слэбы</vt:lpstr>
      <vt:lpstr>Паркет</vt:lpstr>
      <vt:lpstr>Столешницы</vt:lpstr>
      <vt:lpstr>Ступени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2018-09-04T09:54:34Z</dcterms:modified>
</cp:coreProperties>
</file>