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0" yWindow="0" windowWidth="28800" windowHeight="12435" firstSheet="2" activeTab="4"/>
  </bookViews>
  <sheets>
    <sheet name="Акт вывоза щита со склада 12" sheetId="7" r:id="rId1"/>
    <sheet name="Акт передачи доски в ЦКЩ 11" sheetId="6" r:id="rId2"/>
    <sheet name="Заявка на доску для ЦКЩ 11.1" sheetId="8" r:id="rId3"/>
    <sheet name="Акт передачи щита на склад 10" sheetId="5" r:id="rId4"/>
    <sheet name="Акт передачи щита на склад 10.1" sheetId="9" r:id="rId5"/>
    <sheet name="Список" sheetId="1" r:id="rId6"/>
  </sheets>
  <definedNames>
    <definedName name="№_Заказа_Щ" localSheetId="4">Таблица2[[#All],[№_Заказа_Щ]]</definedName>
    <definedName name="№_Заказа_Щ" localSheetId="2">Таблица2[[#All],[№_Заказа_Щ]]</definedName>
    <definedName name="№_Заказа_Щ">Таблица2[[#All],[№_Заказа_Щ]]</definedName>
    <definedName name="№_Заказа_Щит" localSheetId="4">Таблица2[№_Заказа_Щ]</definedName>
    <definedName name="№_Заказа_Щит" localSheetId="2">Таблица2[№_Заказа_Щ]</definedName>
    <definedName name="№_Заказа_Щит">Таблица2[№_Заказа_Щ]</definedName>
    <definedName name="Древесина_Щ" localSheetId="4">Таблица2[Древесина_Щ]</definedName>
    <definedName name="Древесина_Щ" localSheetId="2">Таблица2[Древесина_Щ]</definedName>
    <definedName name="Древесина_Щ">Таблица2[Древесина_Щ]</definedName>
    <definedName name="Качество_Щит" localSheetId="4">Таблица2[Качество_Щит]</definedName>
    <definedName name="Качество_Щит" localSheetId="2">Таблица2[Качество_Щит]</definedName>
    <definedName name="Качество_Щит">Таблица2[Качество_Щит]</definedName>
    <definedName name="_xlnm.Print_Area" localSheetId="0">'Акт вывоза щита со склада 12'!$A$1:$J$29</definedName>
    <definedName name="_xlnm.Print_Area" localSheetId="1">'Акт передачи доски в ЦКЩ 11'!$A$1:$F$28</definedName>
    <definedName name="_xlnm.Print_Area" localSheetId="3">'Акт передачи щита на склад 10'!$A$1:$J$43</definedName>
    <definedName name="_xlnm.Print_Area" localSheetId="4">'Акт передачи щита на склад 10.1'!$A$1:$L$42</definedName>
    <definedName name="_xlnm.Print_Area" localSheetId="2">'Заявка на доску для ЦКЩ 11.1'!$A$1:$F$28</definedName>
    <definedName name="Сорт_Щита" localSheetId="4">Таблица2[Сорт_Щита]</definedName>
    <definedName name="Сорт_Щита" localSheetId="2">Таблица2[Сорт_Щита]</definedName>
    <definedName name="Сорт_Щита">Таблица2[Сорт_Щита]</definedName>
    <definedName name="Толщина_Щит" localSheetId="4">Таблица2[Толщина_Щит]</definedName>
    <definedName name="Толщина_Щит" localSheetId="2">Таблица2[Толщина_Щит]</definedName>
    <definedName name="Толщина_Щит">Таблица2[Толщина_Щит]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9"/>
  <c r="J5" s="1"/>
  <c r="K6"/>
  <c r="J6" s="1"/>
  <c r="K7"/>
  <c r="J7" s="1"/>
  <c r="H35"/>
  <c r="K34"/>
  <c r="J34" s="1"/>
  <c r="K33"/>
  <c r="J33" s="1"/>
  <c r="K32"/>
  <c r="J32" s="1"/>
  <c r="K31"/>
  <c r="J31" s="1"/>
  <c r="K30"/>
  <c r="J30" s="1"/>
  <c r="K29"/>
  <c r="J29" s="1"/>
  <c r="K28"/>
  <c r="J28" s="1"/>
  <c r="K27"/>
  <c r="J27" s="1"/>
  <c r="K26"/>
  <c r="J26" s="1"/>
  <c r="K25"/>
  <c r="J25" s="1"/>
  <c r="K24"/>
  <c r="J24" s="1"/>
  <c r="K23"/>
  <c r="J23" s="1"/>
  <c r="K22"/>
  <c r="J22" s="1"/>
  <c r="K21"/>
  <c r="J21" s="1"/>
  <c r="K20"/>
  <c r="J20" s="1"/>
  <c r="K19"/>
  <c r="J19" s="1"/>
  <c r="K18"/>
  <c r="J18" s="1"/>
  <c r="K17"/>
  <c r="J17" s="1"/>
  <c r="K16"/>
  <c r="J16" s="1"/>
  <c r="K15"/>
  <c r="J15" s="1"/>
  <c r="K14"/>
  <c r="J14" s="1"/>
  <c r="K13"/>
  <c r="J13" s="1"/>
  <c r="K12"/>
  <c r="J12" s="1"/>
  <c r="K11"/>
  <c r="J11" s="1"/>
  <c r="K10"/>
  <c r="J10" s="1"/>
  <c r="K9"/>
  <c r="J9" s="1"/>
  <c r="K8"/>
  <c r="J8" s="1"/>
  <c r="J36" i="5"/>
  <c r="I35"/>
  <c r="I34"/>
  <c r="I33"/>
  <c r="I32"/>
  <c r="I31"/>
  <c r="I30"/>
  <c r="I29"/>
  <c r="I28"/>
  <c r="I27"/>
  <c r="I26"/>
  <c r="I25"/>
  <c r="I24"/>
  <c r="I23"/>
  <c r="I22"/>
  <c r="J35" i="9" l="1"/>
  <c r="L35" s="1"/>
  <c r="K35"/>
  <c r="I6" i="5"/>
  <c r="I7"/>
  <c r="I8"/>
  <c r="I9"/>
  <c r="I10"/>
  <c r="I11"/>
  <c r="I12"/>
  <c r="I13"/>
  <c r="I14"/>
  <c r="I15"/>
  <c r="I16"/>
  <c r="I17"/>
  <c r="I18"/>
  <c r="I19"/>
  <c r="I20"/>
  <c r="I21"/>
  <c r="I5"/>
  <c r="I22" i="7"/>
  <c r="H6"/>
  <c r="H7"/>
  <c r="H8"/>
  <c r="H9"/>
  <c r="H10"/>
  <c r="H11"/>
  <c r="H12"/>
  <c r="H13"/>
  <c r="H14"/>
  <c r="H15"/>
  <c r="H16"/>
  <c r="H17"/>
  <c r="H18"/>
  <c r="H19"/>
  <c r="H20"/>
  <c r="H21"/>
  <c r="H5"/>
  <c r="I36" i="5" l="1"/>
  <c r="H22" i="7"/>
</calcChain>
</file>

<file path=xl/sharedStrings.xml><?xml version="1.0" encoding="utf-8"?>
<sst xmlns="http://schemas.openxmlformats.org/spreadsheetml/2006/main" count="276" uniqueCount="57">
  <si>
    <t>Форма №12</t>
  </si>
  <si>
    <t>Акт вывоза щита со склада</t>
  </si>
  <si>
    <t>*</t>
  </si>
  <si>
    <t>Дата</t>
  </si>
  <si>
    <t>Древесина</t>
  </si>
  <si>
    <t>Качество</t>
  </si>
  <si>
    <t>Сорт щита</t>
  </si>
  <si>
    <t>Д
(М)</t>
  </si>
  <si>
    <t>Ш
(М)</t>
  </si>
  <si>
    <t>Т
(М)</t>
  </si>
  <si>
    <t>м³</t>
  </si>
  <si>
    <t>Кол-во (шт.)</t>
  </si>
  <si>
    <t>№ заказа</t>
  </si>
  <si>
    <t>Итог</t>
  </si>
  <si>
    <t>Завсклад</t>
  </si>
  <si>
    <t>Старший производства</t>
  </si>
  <si>
    <t>*Примечание: заполняется завскладом. Информация из этой формы переносится в Форму №9. Если щит передается в МЦ, то подпись ставится и старшим производства МЦ, но предварительно старший производства предоставляет Ф№4М.</t>
  </si>
  <si>
    <t>Форма №11</t>
  </si>
  <si>
    <t>Акт передачи  доски со склада в ЦКЩ</t>
  </si>
  <si>
    <t>Качество доски: 1.Обрезная. 2.Полуобрезная. 3.Необрезная.  4.Торцованная. 5.Неторцованная. 6.Пропаренная. 7.Коротье. 8.Сухая.</t>
  </si>
  <si>
    <t>Толщина (М)</t>
  </si>
  <si>
    <t>Кол-во пачек</t>
  </si>
  <si>
    <t>Исполнитель</t>
  </si>
  <si>
    <t>*Примечание: заполняется завскладом и передается старшему смены. Копия с подписью старшего смены остается у завсклада. При заполнении Формы №11 изменения вносятся в Форму №7.</t>
  </si>
  <si>
    <t>Форма №11.1</t>
  </si>
  <si>
    <t>Заявка на получение доски со склада в ЦКЩ</t>
  </si>
  <si>
    <t>*Примечание: заполняется старшим смены и передается завскладу. Копия с подписью завсклада остается у старшего смены.</t>
  </si>
  <si>
    <t>Форма №10</t>
  </si>
  <si>
    <t>Акт передачи щита на склад</t>
  </si>
  <si>
    <t>*Примечание: заполняется старшим смены и передается завскладу. Копия документа с подписью завсклада остается у старшего смены.</t>
  </si>
  <si>
    <t>Форма №10.1</t>
  </si>
  <si>
    <t>Цены</t>
  </si>
  <si>
    <t>Стоимость</t>
  </si>
  <si>
    <t>Бук</t>
  </si>
  <si>
    <t>Цельноламельный</t>
  </si>
  <si>
    <t>В</t>
  </si>
  <si>
    <t>*Примечание: заполняется старшим смены и передается в бухгалтерию. Копия документа с подписью бухгалтера остается у старшего смены.</t>
  </si>
  <si>
    <t>№_Заказа_Щ</t>
  </si>
  <si>
    <t>Качество_Щит</t>
  </si>
  <si>
    <t>Толщина_Щит</t>
  </si>
  <si>
    <t>Сорт_Щита</t>
  </si>
  <si>
    <t>Древесина_Щ</t>
  </si>
  <si>
    <t>А</t>
  </si>
  <si>
    <t>С</t>
  </si>
  <si>
    <t>М</t>
  </si>
  <si>
    <t>Срощенный</t>
  </si>
  <si>
    <t>Дуб</t>
  </si>
  <si>
    <t>Комбинированный</t>
  </si>
  <si>
    <t>А/В</t>
  </si>
  <si>
    <t>A/B</t>
  </si>
  <si>
    <t>B/C</t>
  </si>
  <si>
    <t>A/C</t>
  </si>
  <si>
    <t>Клён</t>
  </si>
  <si>
    <t xml:space="preserve">Ясень </t>
  </si>
  <si>
    <t xml:space="preserve">Акт передачи щита на склад </t>
  </si>
  <si>
    <t>Орех</t>
  </si>
  <si>
    <t>Карагач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</si>
</sst>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/>
    <xf numFmtId="14" fontId="2" fillId="0" borderId="0" xfId="0" applyNumberFormat="1" applyFont="1"/>
    <xf numFmtId="14" fontId="2" fillId="0" borderId="5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4" fontId="5" fillId="0" borderId="0" xfId="0" applyNumberFormat="1" applyFont="1"/>
    <xf numFmtId="2" fontId="2" fillId="0" borderId="0" xfId="0" applyNumberFormat="1" applyFont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1" fontId="2" fillId="0" borderId="0" xfId="0" applyNumberFormat="1" applyFont="1"/>
    <xf numFmtId="1" fontId="4" fillId="0" borderId="0" xfId="0" applyNumberFormat="1" applyFont="1" applyAlignment="1">
      <alignment horizontal="right"/>
    </xf>
    <xf numFmtId="1" fontId="2" fillId="0" borderId="4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/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5" fillId="0" borderId="0" xfId="0" applyNumberFormat="1" applyFont="1"/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14" fontId="9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1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0.00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bottom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bottom" textRotation="0" wrapText="0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ill>
        <patternFill>
          <fgColor rgb="FF000000"/>
        </patternFill>
      </fill>
      <alignment horizontal="center" vertical="center" textRotation="0" indent="0" relativeIndent="255" justifyLastLine="0" shrinkToFit="0" readingOrder="0"/>
      <border diagonalUp="0" diagonalDown="0" outline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>
          <fgColor rgb="FF000000"/>
        </patternFill>
      </fill>
      <alignment horizontal="center" vertical="center" textRotation="0" indent="0" relativeIndent="255" justifyLastLine="0" shrinkToFit="0" readingOrder="0"/>
      <border diagonalUp="0" diagonalDown="0" outline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center" textRotation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</patternFill>
      </fill>
      <alignment horizontal="center" vertical="center" textRotation="0" indent="0" relativeIndent="255" justifyLastLine="0" shrinkToFit="0" readingOrder="0"/>
      <border diagonalUp="0" diagonalDown="0" outline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fgColor indexed="64"/>
        </patternFill>
      </fill>
      <alignment horizontal="center" vertical="center" textRotation="0" indent="0" relativeIndent="255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2" formatCode="0.00"/>
      <alignment horizontal="center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alignment horizontal="center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alignment horizontal="center" vertical="center" textRotation="0" indent="0" relativeIndent="255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relativeIndent="255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5" displayName="Таблица5" ref="A4:J22" totalsRowCount="1" headerRowDxfId="134" dataDxfId="132" totalsRowDxfId="130" headerRowBorderDxfId="133" tableBorderDxfId="131" totalsRowBorderDxfId="129">
  <autoFilter ref="A4:J21"/>
  <tableColumns count="10">
    <tableColumn id="1" name="Дата" totalsRowLabel="Итог" dataDxfId="128" totalsRowDxfId="127"/>
    <tableColumn id="11" name="Древесина" dataDxfId="126" totalsRowDxfId="125"/>
    <tableColumn id="10" name="Качество" dataDxfId="124" totalsRowDxfId="123"/>
    <tableColumn id="9" name="Сорт щита" dataDxfId="122" totalsRowDxfId="121"/>
    <tableColumn id="2" name="Д_x000a_(М)" dataDxfId="120" totalsRowDxfId="119"/>
    <tableColumn id="3" name="Ш_x000a_(М)" dataDxfId="118" totalsRowDxfId="117"/>
    <tableColumn id="4" name="Т_x000a_(М)" dataDxfId="116" totalsRowDxfId="115"/>
    <tableColumn id="5" name="м³" totalsRowFunction="sum" dataDxfId="114" totalsRowDxfId="113">
      <calculatedColumnFormula>Таблица5[[#This Row],[Д
(М)]]*Таблица5[[#This Row],[Ш
(М)]]*Таблица5[[#This Row],[Т
(М)]]*Таблица5[[#This Row],[Кол-во (шт.)]]</calculatedColumnFormula>
    </tableColumn>
    <tableColumn id="6" name="Кол-во (шт.)" totalsRowFunction="sum" dataDxfId="112" totalsRowDxfId="111"/>
    <tableColumn id="7" name="№ заказа" dataDxfId="110" totalsRowDxfId="10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4:F21" headerRowDxfId="108" dataDxfId="106" totalsRowDxfId="104" headerRowBorderDxfId="107" tableBorderDxfId="105" totalsRowBorderDxfId="103">
  <autoFilter ref="A4:F21"/>
  <tableColumns count="6">
    <tableColumn id="1" name="Дата" totalsRowLabel="Итог" dataDxfId="102" totalsRowDxfId="101"/>
    <tableColumn id="2" name="Качество доски: 1.Обрезная. 2.Полуобрезная. 3.Необрезная.  4.Торцованная. 5.Неторцованная. 6.Пропаренная. 7.Коротье. 8.Сухая." dataDxfId="100" totalsRowDxfId="99"/>
    <tableColumn id="3" name="Толщина (М)" dataDxfId="98" totalsRowDxfId="97"/>
    <tableColumn id="7" name="Кол-во пачек" dataDxfId="96" totalsRowDxfId="95"/>
    <tableColumn id="4" name="м³" totalsRowFunction="sum" dataDxfId="94" totalsRowDxfId="93"/>
    <tableColumn id="5" name="№ заказа" dataDxfId="92" totalsRowDxfId="9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Таблица47" displayName="Таблица47" ref="A4:F21" headerRowDxfId="90" dataDxfId="88" totalsRowDxfId="86" headerRowBorderDxfId="89" tableBorderDxfId="87" totalsRowBorderDxfId="85">
  <autoFilter ref="A4:F21"/>
  <tableColumns count="6">
    <tableColumn id="1" name="Дата" totalsRowLabel="Итог" dataDxfId="84" totalsRowDxfId="83"/>
    <tableColumn id="2" name="Качество доски: 1.Обрезная. 2.Полуобрезная. 3.Необрезная.  4.Торцованная. 5.Неторцованная. 6.Пропаренная. 7.Коротье. 8.Сухая." dataDxfId="82" totalsRowDxfId="81"/>
    <tableColumn id="3" name="Толщина (М)" dataDxfId="80" totalsRowDxfId="79"/>
    <tableColumn id="7" name="Кол-во пачек" dataDxfId="78" totalsRowDxfId="77"/>
    <tableColumn id="4" name="м³" totalsRowFunction="sum" dataDxfId="76" totalsRowDxfId="75"/>
    <tableColumn id="5" name="№ заказа" dataDxfId="74" totalsRowDxfId="7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A4:J36" totalsRowCount="1" headerRowDxfId="72" headerRowBorderDxfId="71" tableBorderDxfId="70" totalsRowBorderDxfId="69">
  <autoFilter ref="A4:J35"/>
  <tableColumns count="10">
    <tableColumn id="1" name="Дата" totalsRowLabel="Итог" dataDxfId="68" totalsRowDxfId="67"/>
    <tableColumn id="11" name="Древесина" dataDxfId="66" totalsRowDxfId="65"/>
    <tableColumn id="10" name="Качество" dataDxfId="64" totalsRowDxfId="63"/>
    <tableColumn id="9" name="Сорт щита" dataDxfId="62" totalsRowDxfId="61"/>
    <tableColumn id="2" name="Д_x000a_(М)" dataDxfId="60" totalsRowDxfId="59"/>
    <tableColumn id="3" name="Ш_x000a_(М)" dataDxfId="58" totalsRowDxfId="57"/>
    <tableColumn id="4" name="Т_x000a_(М)" dataDxfId="56" totalsRowDxfId="55"/>
    <tableColumn id="12" name="Кол-во (шт.)" dataDxfId="54" totalsRowDxfId="53"/>
    <tableColumn id="5" name="м³" totalsRowFunction="sum" dataDxfId="52" totalsRowDxfId="51">
      <calculatedColumnFormula>Таблица3[[#This Row],[Д
(М)]]*Таблица3[[#This Row],[Ш
(М)]]*Таблица3[[#This Row],[Т
(М)]]*Таблица3[[#This Row],[Кол-во (шт.)]]</calculatedColumnFormula>
    </tableColumn>
    <tableColumn id="7" name="№ заказа" totalsRowFunction="sum" dataDxfId="50" totalsRowDxfId="4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7" name="Таблица38" displayName="Таблица38" ref="A4:L35" totalsRowCount="1" headerRowDxfId="48" headerRowBorderDxfId="47" tableBorderDxfId="46" totalsRowBorderDxfId="45">
  <autoFilter ref="A4:L34"/>
  <tableColumns count="12">
    <tableColumn id="1" name="Дата" totalsRowLabel="Итог" dataDxfId="44" totalsRowDxfId="11"/>
    <tableColumn id="11" name="Древесина" dataDxfId="43" totalsRowDxfId="10"/>
    <tableColumn id="10" name="Качество" dataDxfId="42" totalsRowDxfId="9"/>
    <tableColumn id="9" name="Сорт щита" dataDxfId="41" totalsRowDxfId="8"/>
    <tableColumn id="2" name="Д_x000a_(М)" dataDxfId="40" totalsRowDxfId="7"/>
    <tableColumn id="3" name="Ш_x000a_(М)" dataDxfId="39" totalsRowDxfId="6"/>
    <tableColumn id="4" name="Т_x000a_(М)" dataDxfId="38" totalsRowDxfId="5"/>
    <tableColumn id="12" name="Кол-во (шт.)" totalsRowFunction="sum" dataDxfId="37" totalsRowDxfId="4"/>
    <tableColumn id="6" name="Цены" dataDxfId="36" totalsRowDxfId="3"/>
    <tableColumn id="8" name="Стоимость" totalsRowFunction="sum" dataDxfId="35" totalsRowDxfId="2">
      <calculatedColumnFormula>Таблица38[[#This Row],[Цены]]*Таблица38[[#This Row],[м³]]</calculatedColumnFormula>
    </tableColumn>
    <tableColumn id="5" name="м³" totalsRowFunction="sum" dataDxfId="34" totalsRowDxfId="1">
      <calculatedColumnFormula>Таблица38[[#This Row],[Д
(М)]]*Таблица38[[#This Row],[Ш
(М)]]*Таблица38[[#This Row],[Т
(М)]]*Таблица38[[#This Row],[Кол-во (шт.)]]</calculatedColumnFormula>
    </tableColumn>
    <tableColumn id="7" name="№ заказа" totalsRowFunction="custom" dataDxfId="33" totalsRowDxfId="0">
      <totalsRowFormula>Таблица38[[#Totals],[Стоимость]]*1%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" name="Таблица2" displayName="Таблица2" ref="A1:E19" totalsRowShown="0" headerRowDxfId="32" dataDxfId="30" headerRowBorderDxfId="31" tableBorderDxfId="29" totalsRowBorderDxfId="28">
  <autoFilter ref="A1:E19"/>
  <tableColumns count="5">
    <tableColumn id="1" name="№_Заказа_Щ" dataDxfId="27"/>
    <tableColumn id="2" name="Качество_Щит" dataDxfId="26"/>
    <tableColumn id="3" name="Толщина_Щит" dataDxfId="25"/>
    <tableColumn id="4" name="Сорт_Щита" dataDxfId="24"/>
    <tableColumn id="5" name="Древесина_Щ" dataDxfId="23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8" name="Цена" displayName="Цена" ref="G1:L21" totalsRowShown="0" headerRowDxfId="22" dataDxfId="20" headerRowBorderDxfId="21" tableBorderDxfId="19" totalsRowBorderDxfId="18">
  <autoFilter ref="G1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А" dataDxfId="17"/>
    <tableColumn id="2" name="В" dataDxfId="16"/>
    <tableColumn id="3" name="С" dataDxfId="15"/>
    <tableColumn id="4" name="A/B" dataDxfId="14"/>
    <tableColumn id="5" name="B/C" dataDxfId="13"/>
    <tableColumn id="6" name="A/C" dataDxfId="1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92D050"/>
  </sheetPr>
  <dimension ref="A1:J28"/>
  <sheetViews>
    <sheetView zoomScaleNormal="100" zoomScaleSheetLayoutView="100" workbookViewId="0">
      <selection activeCell="Q16" sqref="Q16"/>
    </sheetView>
  </sheetViews>
  <sheetFormatPr defaultRowHeight="15"/>
  <cols>
    <col min="1" max="1" width="16.140625" style="16" customWidth="1"/>
    <col min="2" max="2" width="13.28515625" style="17" customWidth="1"/>
    <col min="3" max="3" width="12.140625" style="17" customWidth="1"/>
    <col min="4" max="4" width="13.42578125" style="17" customWidth="1"/>
    <col min="5" max="5" width="8" style="18" customWidth="1"/>
    <col min="6" max="6" width="7.42578125" style="18" customWidth="1"/>
    <col min="7" max="7" width="8.85546875" style="18" customWidth="1"/>
    <col min="8" max="8" width="11.140625" style="18" customWidth="1"/>
    <col min="9" max="9" width="11.7109375" style="19" customWidth="1"/>
    <col min="10" max="10" width="11.42578125" style="19" customWidth="1"/>
    <col min="11" max="16384" width="9.140625" style="1"/>
  </cols>
  <sheetData>
    <row r="1" spans="1:10">
      <c r="J1" s="19" t="s">
        <v>0</v>
      </c>
    </row>
    <row r="2" spans="1:10" ht="18.75">
      <c r="A2" s="35"/>
      <c r="B2" s="65"/>
      <c r="C2" s="65"/>
      <c r="D2" s="65"/>
      <c r="E2" s="103" t="s">
        <v>1</v>
      </c>
      <c r="F2" s="103"/>
      <c r="G2" s="103"/>
      <c r="H2" s="103"/>
      <c r="I2" s="103"/>
      <c r="J2" s="36"/>
    </row>
    <row r="3" spans="1:10" ht="20.25">
      <c r="J3" s="20" t="s">
        <v>2</v>
      </c>
    </row>
    <row r="4" spans="1:10" ht="31.5">
      <c r="A4" s="38" t="s">
        <v>3</v>
      </c>
      <c r="B4" s="56" t="s">
        <v>4</v>
      </c>
      <c r="C4" s="56" t="s">
        <v>5</v>
      </c>
      <c r="D4" s="43" t="s">
        <v>6</v>
      </c>
      <c r="E4" s="39" t="s">
        <v>7</v>
      </c>
      <c r="F4" s="39" t="s">
        <v>8</v>
      </c>
      <c r="G4" s="39" t="s">
        <v>9</v>
      </c>
      <c r="H4" s="40" t="s">
        <v>10</v>
      </c>
      <c r="I4" s="41" t="s">
        <v>11</v>
      </c>
      <c r="J4" s="42" t="s">
        <v>12</v>
      </c>
    </row>
    <row r="5" spans="1:10" ht="15" customHeight="1">
      <c r="A5" s="44"/>
      <c r="B5" s="22"/>
      <c r="C5" s="22"/>
      <c r="D5" s="22"/>
      <c r="E5" s="23"/>
      <c r="F5" s="23"/>
      <c r="G5" s="23"/>
      <c r="H5" s="24">
        <f>Таблица5[[#This Row],[Д
(М)]]*Таблица5[[#This Row],[Ш
(М)]]*Таблица5[[#This Row],[Т
(М)]]*Таблица5[[#This Row],[Кол-во (шт.)]]</f>
        <v>0</v>
      </c>
      <c r="I5" s="37"/>
      <c r="J5" s="25"/>
    </row>
    <row r="6" spans="1:10">
      <c r="A6" s="44"/>
      <c r="B6" s="22"/>
      <c r="C6" s="22"/>
      <c r="D6" s="22"/>
      <c r="E6" s="23"/>
      <c r="F6" s="23"/>
      <c r="G6" s="23"/>
      <c r="H6" s="24">
        <f>Таблица5[[#This Row],[Д
(М)]]*Таблица5[[#This Row],[Ш
(М)]]*Таблица5[[#This Row],[Т
(М)]]*Таблица5[[#This Row],[Кол-во (шт.)]]</f>
        <v>0</v>
      </c>
      <c r="I6" s="37"/>
      <c r="J6" s="25"/>
    </row>
    <row r="7" spans="1:10">
      <c r="A7" s="44"/>
      <c r="B7" s="22"/>
      <c r="C7" s="22"/>
      <c r="D7" s="22"/>
      <c r="E7" s="23"/>
      <c r="F7" s="23"/>
      <c r="G7" s="23"/>
      <c r="H7" s="24">
        <f>Таблица5[[#This Row],[Д
(М)]]*Таблица5[[#This Row],[Ш
(М)]]*Таблица5[[#This Row],[Т
(М)]]*Таблица5[[#This Row],[Кол-во (шт.)]]</f>
        <v>0</v>
      </c>
      <c r="I7" s="37"/>
      <c r="J7" s="25"/>
    </row>
    <row r="8" spans="1:10">
      <c r="A8" s="44"/>
      <c r="B8" s="22"/>
      <c r="C8" s="22"/>
      <c r="D8" s="22"/>
      <c r="E8" s="23"/>
      <c r="F8" s="23"/>
      <c r="G8" s="23"/>
      <c r="H8" s="24">
        <f>Таблица5[[#This Row],[Д
(М)]]*Таблица5[[#This Row],[Ш
(М)]]*Таблица5[[#This Row],[Т
(М)]]*Таблица5[[#This Row],[Кол-во (шт.)]]</f>
        <v>0</v>
      </c>
      <c r="I8" s="37"/>
      <c r="J8" s="25"/>
    </row>
    <row r="9" spans="1:10">
      <c r="A9" s="44"/>
      <c r="B9" s="22"/>
      <c r="C9" s="22"/>
      <c r="D9" s="22"/>
      <c r="E9" s="23"/>
      <c r="F9" s="23"/>
      <c r="G9" s="23"/>
      <c r="H9" s="24">
        <f>Таблица5[[#This Row],[Д
(М)]]*Таблица5[[#This Row],[Ш
(М)]]*Таблица5[[#This Row],[Т
(М)]]*Таблица5[[#This Row],[Кол-во (шт.)]]</f>
        <v>0</v>
      </c>
      <c r="I9" s="37"/>
      <c r="J9" s="25"/>
    </row>
    <row r="10" spans="1:10">
      <c r="A10" s="44"/>
      <c r="B10" s="22"/>
      <c r="C10" s="22"/>
      <c r="D10" s="22"/>
      <c r="E10" s="23"/>
      <c r="F10" s="23"/>
      <c r="G10" s="23"/>
      <c r="H10" s="24">
        <f>Таблица5[[#This Row],[Д
(М)]]*Таблица5[[#This Row],[Ш
(М)]]*Таблица5[[#This Row],[Т
(М)]]*Таблица5[[#This Row],[Кол-во (шт.)]]</f>
        <v>0</v>
      </c>
      <c r="I10" s="37"/>
      <c r="J10" s="25"/>
    </row>
    <row r="11" spans="1:10">
      <c r="A11" s="44"/>
      <c r="B11" s="22"/>
      <c r="C11" s="22"/>
      <c r="D11" s="22"/>
      <c r="E11" s="23"/>
      <c r="F11" s="23"/>
      <c r="G11" s="23"/>
      <c r="H11" s="24">
        <f>Таблица5[[#This Row],[Д
(М)]]*Таблица5[[#This Row],[Ш
(М)]]*Таблица5[[#This Row],[Т
(М)]]*Таблица5[[#This Row],[Кол-во (шт.)]]</f>
        <v>0</v>
      </c>
      <c r="I11" s="37"/>
      <c r="J11" s="25"/>
    </row>
    <row r="12" spans="1:10">
      <c r="A12" s="44"/>
      <c r="B12" s="22"/>
      <c r="C12" s="22"/>
      <c r="D12" s="22"/>
      <c r="E12" s="23"/>
      <c r="F12" s="23"/>
      <c r="G12" s="23"/>
      <c r="H12" s="24">
        <f>Таблица5[[#This Row],[Д
(М)]]*Таблица5[[#This Row],[Ш
(М)]]*Таблица5[[#This Row],[Т
(М)]]*Таблица5[[#This Row],[Кол-во (шт.)]]</f>
        <v>0</v>
      </c>
      <c r="I12" s="37"/>
      <c r="J12" s="25"/>
    </row>
    <row r="13" spans="1:10">
      <c r="A13" s="44"/>
      <c r="B13" s="22"/>
      <c r="C13" s="22"/>
      <c r="D13" s="22"/>
      <c r="E13" s="23"/>
      <c r="F13" s="23"/>
      <c r="G13" s="23"/>
      <c r="H13" s="24">
        <f>Таблица5[[#This Row],[Д
(М)]]*Таблица5[[#This Row],[Ш
(М)]]*Таблица5[[#This Row],[Т
(М)]]*Таблица5[[#This Row],[Кол-во (шт.)]]</f>
        <v>0</v>
      </c>
      <c r="I13" s="37"/>
      <c r="J13" s="25"/>
    </row>
    <row r="14" spans="1:10">
      <c r="A14" s="44"/>
      <c r="B14" s="22"/>
      <c r="C14" s="22"/>
      <c r="D14" s="22"/>
      <c r="E14" s="23"/>
      <c r="F14" s="23"/>
      <c r="G14" s="23"/>
      <c r="H14" s="24">
        <f>Таблица5[[#This Row],[Д
(М)]]*Таблица5[[#This Row],[Ш
(М)]]*Таблица5[[#This Row],[Т
(М)]]*Таблица5[[#This Row],[Кол-во (шт.)]]</f>
        <v>0</v>
      </c>
      <c r="I14" s="37"/>
      <c r="J14" s="25"/>
    </row>
    <row r="15" spans="1:10">
      <c r="A15" s="44"/>
      <c r="B15" s="22"/>
      <c r="C15" s="22"/>
      <c r="D15" s="22"/>
      <c r="E15" s="23"/>
      <c r="F15" s="23"/>
      <c r="G15" s="23"/>
      <c r="H15" s="24">
        <f>Таблица5[[#This Row],[Д
(М)]]*Таблица5[[#This Row],[Ш
(М)]]*Таблица5[[#This Row],[Т
(М)]]*Таблица5[[#This Row],[Кол-во (шт.)]]</f>
        <v>0</v>
      </c>
      <c r="I15" s="37"/>
      <c r="J15" s="25"/>
    </row>
    <row r="16" spans="1:10">
      <c r="A16" s="44"/>
      <c r="B16" s="22"/>
      <c r="C16" s="22"/>
      <c r="D16" s="22"/>
      <c r="E16" s="23"/>
      <c r="F16" s="23"/>
      <c r="G16" s="23"/>
      <c r="H16" s="24">
        <f>Таблица5[[#This Row],[Д
(М)]]*Таблица5[[#This Row],[Ш
(М)]]*Таблица5[[#This Row],[Т
(М)]]*Таблица5[[#This Row],[Кол-во (шт.)]]</f>
        <v>0</v>
      </c>
      <c r="I16" s="37"/>
      <c r="J16" s="25"/>
    </row>
    <row r="17" spans="1:10">
      <c r="A17" s="44"/>
      <c r="B17" s="22"/>
      <c r="C17" s="22"/>
      <c r="D17" s="22"/>
      <c r="E17" s="23"/>
      <c r="F17" s="23"/>
      <c r="G17" s="23"/>
      <c r="H17" s="24">
        <f>Таблица5[[#This Row],[Д
(М)]]*Таблица5[[#This Row],[Ш
(М)]]*Таблица5[[#This Row],[Т
(М)]]*Таблица5[[#This Row],[Кол-во (шт.)]]</f>
        <v>0</v>
      </c>
      <c r="I17" s="37"/>
      <c r="J17" s="25"/>
    </row>
    <row r="18" spans="1:10">
      <c r="A18" s="44"/>
      <c r="B18" s="22"/>
      <c r="C18" s="22"/>
      <c r="D18" s="22"/>
      <c r="E18" s="23"/>
      <c r="F18" s="23"/>
      <c r="G18" s="23"/>
      <c r="H18" s="24">
        <f>Таблица5[[#This Row],[Д
(М)]]*Таблица5[[#This Row],[Ш
(М)]]*Таблица5[[#This Row],[Т
(М)]]*Таблица5[[#This Row],[Кол-во (шт.)]]</f>
        <v>0</v>
      </c>
      <c r="I18" s="37"/>
      <c r="J18" s="25"/>
    </row>
    <row r="19" spans="1:10">
      <c r="A19" s="44"/>
      <c r="B19" s="22"/>
      <c r="C19" s="22"/>
      <c r="D19" s="22"/>
      <c r="E19" s="23"/>
      <c r="F19" s="23"/>
      <c r="G19" s="23"/>
      <c r="H19" s="24">
        <f>Таблица5[[#This Row],[Д
(М)]]*Таблица5[[#This Row],[Ш
(М)]]*Таблица5[[#This Row],[Т
(М)]]*Таблица5[[#This Row],[Кол-во (шт.)]]</f>
        <v>0</v>
      </c>
      <c r="I19" s="37"/>
      <c r="J19" s="25"/>
    </row>
    <row r="20" spans="1:10">
      <c r="A20" s="44"/>
      <c r="B20" s="22"/>
      <c r="C20" s="22"/>
      <c r="D20" s="22"/>
      <c r="E20" s="23"/>
      <c r="F20" s="23"/>
      <c r="G20" s="23"/>
      <c r="H20" s="24">
        <f>Таблица5[[#This Row],[Д
(М)]]*Таблица5[[#This Row],[Ш
(М)]]*Таблица5[[#This Row],[Т
(М)]]*Таблица5[[#This Row],[Кол-во (шт.)]]</f>
        <v>0</v>
      </c>
      <c r="I20" s="37"/>
      <c r="J20" s="25"/>
    </row>
    <row r="21" spans="1:10">
      <c r="A21" s="44"/>
      <c r="B21" s="22"/>
      <c r="C21" s="22"/>
      <c r="D21" s="22"/>
      <c r="E21" s="23"/>
      <c r="F21" s="23"/>
      <c r="G21" s="23"/>
      <c r="H21" s="24">
        <f>Таблица5[[#This Row],[Д
(М)]]*Таблица5[[#This Row],[Ш
(М)]]*Таблица5[[#This Row],[Т
(М)]]*Таблица5[[#This Row],[Кол-во (шт.)]]</f>
        <v>0</v>
      </c>
      <c r="I21" s="37"/>
      <c r="J21" s="25"/>
    </row>
    <row r="22" spans="1:10">
      <c r="A22" s="45" t="s">
        <v>13</v>
      </c>
      <c r="B22" s="22"/>
      <c r="C22" s="66"/>
      <c r="D22" s="66"/>
      <c r="E22" s="45"/>
      <c r="F22" s="45"/>
      <c r="G22" s="45"/>
      <c r="H22" s="24">
        <f>SUBTOTAL(109,[м³])</f>
        <v>0</v>
      </c>
      <c r="I22" s="37">
        <f>SUBTOTAL(109,[Кол-во (шт.)])</f>
        <v>0</v>
      </c>
      <c r="J22" s="45"/>
    </row>
    <row r="25" spans="1:10">
      <c r="A25" s="16" t="s">
        <v>14</v>
      </c>
      <c r="E25" s="101"/>
      <c r="F25" s="101"/>
      <c r="H25" s="19" t="s">
        <v>15</v>
      </c>
      <c r="J25" s="47"/>
    </row>
    <row r="26" spans="1:10" ht="15.75" customHeight="1"/>
    <row r="27" spans="1:10">
      <c r="A27" s="102" t="s">
        <v>16</v>
      </c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ht="30.75" customHeight="1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</sheetData>
  <mergeCells count="3">
    <mergeCell ref="E25:F25"/>
    <mergeCell ref="A27:J28"/>
    <mergeCell ref="E2:I2"/>
  </mergeCells>
  <dataValidations count="5">
    <dataValidation type="list" allowBlank="1" showInputMessage="1" showErrorMessage="1" sqref="J5:J21">
      <formula1>№_Заказа_Щит</formula1>
    </dataValidation>
    <dataValidation type="list" allowBlank="1" showInputMessage="1" showErrorMessage="1" sqref="D1:D21 D23:D1048576">
      <formula1>Сорт_Щита</formula1>
    </dataValidation>
    <dataValidation type="list" allowBlank="1" showInputMessage="1" showErrorMessage="1" sqref="C1:C21 C23:C1048576">
      <formula1>Качество_Щит</formula1>
    </dataValidation>
    <dataValidation type="list" allowBlank="1" showInputMessage="1" showErrorMessage="1" sqref="B1:B21 B23:B1048576">
      <formula1>Древесина_Щ</formula1>
    </dataValidation>
    <dataValidation type="list" allowBlank="1" showInputMessage="1" showErrorMessage="1" sqref="G1:G21 G23:G1048576">
      <formula1>Толщина_Щит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Q28"/>
  <sheetViews>
    <sheetView zoomScaleNormal="100" zoomScaleSheetLayoutView="100" workbookViewId="0">
      <selection activeCell="O12" sqref="O12"/>
    </sheetView>
  </sheetViews>
  <sheetFormatPr defaultRowHeight="15"/>
  <cols>
    <col min="1" max="1" width="14" style="16" bestFit="1" customWidth="1"/>
    <col min="2" max="2" width="73.42578125" style="17" customWidth="1"/>
    <col min="3" max="3" width="11.42578125" style="18" customWidth="1"/>
    <col min="4" max="4" width="11.42578125" style="19" customWidth="1"/>
    <col min="5" max="5" width="11.42578125" style="18" customWidth="1"/>
    <col min="6" max="6" width="11.5703125" style="19" bestFit="1" customWidth="1"/>
    <col min="7" max="16384" width="9.140625" style="1"/>
  </cols>
  <sheetData>
    <row r="1" spans="1:17">
      <c r="F1" s="11" t="s">
        <v>17</v>
      </c>
    </row>
    <row r="2" spans="1:17" ht="18.75">
      <c r="B2" s="49" t="s">
        <v>18</v>
      </c>
      <c r="C2" s="61"/>
      <c r="D2" s="62"/>
      <c r="E2" s="61"/>
      <c r="G2" s="2"/>
    </row>
    <row r="3" spans="1:17" ht="20.25">
      <c r="F3" s="64" t="s">
        <v>2</v>
      </c>
    </row>
    <row r="4" spans="1:17" ht="31.5">
      <c r="A4" s="38" t="s">
        <v>3</v>
      </c>
      <c r="B4" s="43" t="s">
        <v>19</v>
      </c>
      <c r="C4" s="39" t="s">
        <v>20</v>
      </c>
      <c r="D4" s="42" t="s">
        <v>21</v>
      </c>
      <c r="E4" s="40" t="s">
        <v>10</v>
      </c>
      <c r="F4" s="41" t="s">
        <v>12</v>
      </c>
    </row>
    <row r="5" spans="1:17" ht="15" customHeight="1">
      <c r="A5" s="21"/>
      <c r="B5" s="22"/>
      <c r="C5" s="23"/>
      <c r="D5" s="25"/>
      <c r="E5" s="24"/>
      <c r="F5" s="25"/>
    </row>
    <row r="6" spans="1:17">
      <c r="A6" s="21"/>
      <c r="B6" s="22"/>
      <c r="C6" s="23"/>
      <c r="D6" s="25"/>
      <c r="E6" s="24"/>
      <c r="F6" s="25"/>
    </row>
    <row r="7" spans="1:17" ht="18.75">
      <c r="A7" s="21"/>
      <c r="B7" s="22"/>
      <c r="C7" s="23"/>
      <c r="D7" s="25"/>
      <c r="E7" s="24"/>
      <c r="F7" s="25"/>
      <c r="K7" s="2"/>
      <c r="L7" s="2"/>
      <c r="M7" s="2"/>
      <c r="N7" s="2"/>
      <c r="O7" s="2"/>
      <c r="P7" s="2"/>
      <c r="Q7" s="2"/>
    </row>
    <row r="8" spans="1:17">
      <c r="A8" s="21"/>
      <c r="B8" s="22"/>
      <c r="C8" s="23"/>
      <c r="D8" s="25"/>
      <c r="E8" s="24"/>
      <c r="F8" s="25"/>
    </row>
    <row r="9" spans="1:17">
      <c r="A9" s="21"/>
      <c r="B9" s="22"/>
      <c r="C9" s="23"/>
      <c r="D9" s="25"/>
      <c r="E9" s="24"/>
      <c r="F9" s="25"/>
    </row>
    <row r="10" spans="1:17">
      <c r="A10" s="21"/>
      <c r="B10" s="22"/>
      <c r="C10" s="23"/>
      <c r="D10" s="25"/>
      <c r="E10" s="24"/>
      <c r="F10" s="25"/>
    </row>
    <row r="11" spans="1:17">
      <c r="A11" s="21"/>
      <c r="B11" s="22"/>
      <c r="C11" s="23"/>
      <c r="D11" s="25"/>
      <c r="E11" s="24"/>
      <c r="F11" s="25"/>
    </row>
    <row r="12" spans="1:17">
      <c r="A12" s="21"/>
      <c r="B12" s="22"/>
      <c r="C12" s="23"/>
      <c r="D12" s="25"/>
      <c r="E12" s="24"/>
      <c r="F12" s="25"/>
    </row>
    <row r="13" spans="1:17">
      <c r="A13" s="21"/>
      <c r="B13" s="22"/>
      <c r="C13" s="23"/>
      <c r="D13" s="25"/>
      <c r="E13" s="24"/>
      <c r="F13" s="25"/>
    </row>
    <row r="14" spans="1:17">
      <c r="A14" s="21"/>
      <c r="B14" s="22"/>
      <c r="C14" s="23"/>
      <c r="D14" s="25"/>
      <c r="E14" s="24"/>
      <c r="F14" s="25"/>
    </row>
    <row r="15" spans="1:17">
      <c r="A15" s="21"/>
      <c r="B15" s="22"/>
      <c r="C15" s="23"/>
      <c r="D15" s="25"/>
      <c r="E15" s="24"/>
      <c r="F15" s="25"/>
    </row>
    <row r="16" spans="1:17">
      <c r="A16" s="21"/>
      <c r="B16" s="22"/>
      <c r="C16" s="23"/>
      <c r="D16" s="25"/>
      <c r="E16" s="24"/>
      <c r="F16" s="25"/>
    </row>
    <row r="17" spans="1:6">
      <c r="A17" s="21"/>
      <c r="B17" s="22"/>
      <c r="C17" s="23"/>
      <c r="D17" s="25"/>
      <c r="E17" s="24"/>
      <c r="F17" s="25"/>
    </row>
    <row r="18" spans="1:6">
      <c r="A18" s="21"/>
      <c r="B18" s="22"/>
      <c r="C18" s="23"/>
      <c r="D18" s="25"/>
      <c r="E18" s="24"/>
      <c r="F18" s="25"/>
    </row>
    <row r="19" spans="1:6">
      <c r="A19" s="21"/>
      <c r="B19" s="22"/>
      <c r="C19" s="23"/>
      <c r="D19" s="25"/>
      <c r="E19" s="24"/>
      <c r="F19" s="25"/>
    </row>
    <row r="20" spans="1:6">
      <c r="A20" s="21"/>
      <c r="B20" s="22"/>
      <c r="C20" s="23"/>
      <c r="D20" s="25"/>
      <c r="E20" s="24"/>
      <c r="F20" s="25"/>
    </row>
    <row r="21" spans="1:6">
      <c r="A21" s="26"/>
      <c r="B21" s="27"/>
      <c r="C21" s="28"/>
      <c r="D21" s="30"/>
      <c r="E21" s="29"/>
      <c r="F21" s="30"/>
    </row>
    <row r="24" spans="1:6" ht="15.75">
      <c r="A24" s="31" t="s">
        <v>22</v>
      </c>
      <c r="B24" s="32"/>
      <c r="C24" s="33"/>
      <c r="D24" s="63"/>
      <c r="E24" s="34" t="s">
        <v>14</v>
      </c>
      <c r="F24" s="48"/>
    </row>
    <row r="26" spans="1:6" ht="15.75" customHeight="1">
      <c r="A26" s="102" t="s">
        <v>23</v>
      </c>
      <c r="B26" s="102"/>
      <c r="C26" s="102"/>
      <c r="D26" s="102"/>
      <c r="E26" s="102"/>
      <c r="F26" s="102"/>
    </row>
    <row r="27" spans="1:6" ht="15" customHeight="1">
      <c r="A27" s="102"/>
      <c r="B27" s="102"/>
      <c r="C27" s="102"/>
      <c r="D27" s="102"/>
      <c r="E27" s="102"/>
      <c r="F27" s="102"/>
    </row>
    <row r="28" spans="1:6">
      <c r="A28" s="102"/>
      <c r="B28" s="102"/>
      <c r="C28" s="102"/>
      <c r="D28" s="102"/>
      <c r="E28" s="102"/>
      <c r="F28" s="102"/>
    </row>
  </sheetData>
  <mergeCells count="1">
    <mergeCell ref="A26:F28"/>
  </mergeCells>
  <dataValidations count="3">
    <dataValidation type="list" allowBlank="1" showInputMessage="1" showErrorMessage="1" sqref="B5:B21">
      <formula1>Качество_Щит</formula1>
    </dataValidation>
    <dataValidation type="list" allowBlank="1" showInputMessage="1" showErrorMessage="1" sqref="C5:C21">
      <formula1>Толщина_Щит</formula1>
    </dataValidation>
    <dataValidation type="list" allowBlank="1" showInputMessage="1" showErrorMessage="1" sqref="F5:F21">
      <formula1>№_Заказа_Щит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Q28"/>
  <sheetViews>
    <sheetView topLeftCell="A4" zoomScaleNormal="100" zoomScaleSheetLayoutView="100" workbookViewId="0">
      <selection activeCell="B5" sqref="B5"/>
    </sheetView>
  </sheetViews>
  <sheetFormatPr defaultRowHeight="15"/>
  <cols>
    <col min="1" max="1" width="14" style="16" bestFit="1" customWidth="1"/>
    <col min="2" max="2" width="73.42578125" style="17" customWidth="1"/>
    <col min="3" max="3" width="11.42578125" style="18" customWidth="1"/>
    <col min="4" max="4" width="11.42578125" style="19" customWidth="1"/>
    <col min="5" max="5" width="11.42578125" style="18" customWidth="1"/>
    <col min="6" max="6" width="11.5703125" style="19" bestFit="1" customWidth="1"/>
    <col min="7" max="16384" width="9.140625" style="1"/>
  </cols>
  <sheetData>
    <row r="1" spans="1:17">
      <c r="F1" s="11" t="s">
        <v>24</v>
      </c>
    </row>
    <row r="2" spans="1:17" ht="18.75">
      <c r="B2" s="49" t="s">
        <v>25</v>
      </c>
      <c r="C2" s="61"/>
      <c r="D2" s="62"/>
      <c r="E2" s="61"/>
      <c r="G2" s="2"/>
    </row>
    <row r="3" spans="1:17" ht="20.25">
      <c r="F3" s="64" t="s">
        <v>2</v>
      </c>
    </row>
    <row r="4" spans="1:17" ht="31.5">
      <c r="A4" s="38" t="s">
        <v>3</v>
      </c>
      <c r="B4" s="43" t="s">
        <v>19</v>
      </c>
      <c r="C4" s="39" t="s">
        <v>20</v>
      </c>
      <c r="D4" s="42" t="s">
        <v>21</v>
      </c>
      <c r="E4" s="40" t="s">
        <v>10</v>
      </c>
      <c r="F4" s="41" t="s">
        <v>12</v>
      </c>
    </row>
    <row r="5" spans="1:17" ht="15" customHeight="1">
      <c r="A5" s="21"/>
      <c r="B5" s="22"/>
      <c r="C5" s="23"/>
      <c r="D5" s="25"/>
      <c r="E5" s="24"/>
      <c r="F5" s="25"/>
    </row>
    <row r="6" spans="1:17">
      <c r="A6" s="21"/>
      <c r="B6" s="22"/>
      <c r="C6" s="23"/>
      <c r="D6" s="25"/>
      <c r="E6" s="24"/>
      <c r="F6" s="25"/>
    </row>
    <row r="7" spans="1:17" ht="18.75">
      <c r="A7" s="21"/>
      <c r="B7" s="22"/>
      <c r="C7" s="23"/>
      <c r="D7" s="25"/>
      <c r="E7" s="24"/>
      <c r="F7" s="25"/>
      <c r="K7" s="2"/>
      <c r="L7" s="2"/>
      <c r="M7" s="2"/>
      <c r="N7" s="2"/>
      <c r="O7" s="2"/>
      <c r="P7" s="2"/>
      <c r="Q7" s="2"/>
    </row>
    <row r="8" spans="1:17">
      <c r="A8" s="21"/>
      <c r="B8" s="22"/>
      <c r="C8" s="23"/>
      <c r="D8" s="25"/>
      <c r="E8" s="24"/>
      <c r="F8" s="25"/>
    </row>
    <row r="9" spans="1:17">
      <c r="A9" s="21"/>
      <c r="B9" s="22"/>
      <c r="C9" s="23"/>
      <c r="D9" s="25"/>
      <c r="E9" s="24"/>
      <c r="F9" s="25"/>
    </row>
    <row r="10" spans="1:17">
      <c r="A10" s="21"/>
      <c r="B10" s="22"/>
      <c r="C10" s="23"/>
      <c r="D10" s="25"/>
      <c r="E10" s="24"/>
      <c r="F10" s="25"/>
    </row>
    <row r="11" spans="1:17">
      <c r="A11" s="21"/>
      <c r="B11" s="22"/>
      <c r="C11" s="23"/>
      <c r="D11" s="25"/>
      <c r="E11" s="24"/>
      <c r="F11" s="25"/>
    </row>
    <row r="12" spans="1:17">
      <c r="A12" s="21"/>
      <c r="B12" s="22"/>
      <c r="C12" s="23"/>
      <c r="D12" s="25"/>
      <c r="E12" s="24"/>
      <c r="F12" s="25"/>
    </row>
    <row r="13" spans="1:17">
      <c r="A13" s="21"/>
      <c r="B13" s="22"/>
      <c r="C13" s="23"/>
      <c r="D13" s="25"/>
      <c r="E13" s="24"/>
      <c r="F13" s="25"/>
    </row>
    <row r="14" spans="1:17">
      <c r="A14" s="21"/>
      <c r="B14" s="22"/>
      <c r="C14" s="23"/>
      <c r="D14" s="25"/>
      <c r="E14" s="24"/>
      <c r="F14" s="25"/>
    </row>
    <row r="15" spans="1:17">
      <c r="A15" s="21"/>
      <c r="B15" s="22"/>
      <c r="C15" s="23"/>
      <c r="D15" s="25"/>
      <c r="E15" s="24"/>
      <c r="F15" s="25"/>
    </row>
    <row r="16" spans="1:17">
      <c r="A16" s="21"/>
      <c r="B16" s="22"/>
      <c r="C16" s="23"/>
      <c r="D16" s="25"/>
      <c r="E16" s="24"/>
      <c r="F16" s="25"/>
    </row>
    <row r="17" spans="1:6">
      <c r="A17" s="21"/>
      <c r="B17" s="22"/>
      <c r="C17" s="23"/>
      <c r="D17" s="25"/>
      <c r="E17" s="24"/>
      <c r="F17" s="25"/>
    </row>
    <row r="18" spans="1:6">
      <c r="A18" s="21"/>
      <c r="B18" s="22"/>
      <c r="C18" s="23"/>
      <c r="D18" s="25"/>
      <c r="E18" s="24"/>
      <c r="F18" s="25"/>
    </row>
    <row r="19" spans="1:6">
      <c r="A19" s="21"/>
      <c r="B19" s="22"/>
      <c r="C19" s="23"/>
      <c r="D19" s="25"/>
      <c r="E19" s="24"/>
      <c r="F19" s="25"/>
    </row>
    <row r="20" spans="1:6">
      <c r="A20" s="21"/>
      <c r="B20" s="22"/>
      <c r="C20" s="23"/>
      <c r="D20" s="25"/>
      <c r="E20" s="24"/>
      <c r="F20" s="25"/>
    </row>
    <row r="21" spans="1:6">
      <c r="A21" s="26"/>
      <c r="B21" s="27"/>
      <c r="C21" s="28"/>
      <c r="D21" s="30"/>
      <c r="E21" s="29"/>
      <c r="F21" s="30"/>
    </row>
    <row r="24" spans="1:6" ht="15.75">
      <c r="A24" s="31" t="s">
        <v>22</v>
      </c>
      <c r="B24" s="32"/>
      <c r="C24" s="33"/>
      <c r="D24" s="63"/>
      <c r="E24" s="34" t="s">
        <v>14</v>
      </c>
      <c r="F24" s="48"/>
    </row>
    <row r="26" spans="1:6" ht="15.75" customHeight="1">
      <c r="A26" s="102" t="s">
        <v>26</v>
      </c>
      <c r="B26" s="102"/>
      <c r="C26" s="102"/>
      <c r="D26" s="102"/>
      <c r="E26" s="102"/>
      <c r="F26" s="102"/>
    </row>
    <row r="27" spans="1:6" ht="15" customHeight="1">
      <c r="A27" s="102"/>
      <c r="B27" s="102"/>
      <c r="C27" s="102"/>
      <c r="D27" s="102"/>
      <c r="E27" s="102"/>
      <c r="F27" s="102"/>
    </row>
    <row r="28" spans="1:6">
      <c r="A28" s="102"/>
      <c r="B28" s="102"/>
      <c r="C28" s="102"/>
      <c r="D28" s="102"/>
      <c r="E28" s="102"/>
      <c r="F28" s="102"/>
    </row>
  </sheetData>
  <mergeCells count="1">
    <mergeCell ref="A26:F28"/>
  </mergeCells>
  <dataValidations count="3">
    <dataValidation type="list" allowBlank="1" showInputMessage="1" showErrorMessage="1" sqref="F5:F21">
      <formula1>№_Заказа_Щит</formula1>
    </dataValidation>
    <dataValidation type="list" allowBlank="1" showInputMessage="1" showErrorMessage="1" sqref="C5:C21">
      <formula1>Толщина_Щит</formula1>
    </dataValidation>
    <dataValidation type="list" allowBlank="1" showInputMessage="1" showErrorMessage="1" sqref="B5:B21">
      <formula1>Качество_Щит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92D050"/>
  </sheetPr>
  <dimension ref="A1:J42"/>
  <sheetViews>
    <sheetView zoomScaleNormal="100" zoomScaleSheetLayoutView="100" workbookViewId="0">
      <selection activeCell="A5" sqref="A5:I20"/>
    </sheetView>
  </sheetViews>
  <sheetFormatPr defaultRowHeight="15"/>
  <cols>
    <col min="1" max="1" width="11.7109375" style="3" customWidth="1"/>
    <col min="2" max="2" width="12.85546875" style="46" customWidth="1"/>
    <col min="3" max="3" width="16.140625" style="46" customWidth="1"/>
    <col min="4" max="4" width="11.7109375" style="46" customWidth="1"/>
    <col min="5" max="5" width="8" style="7" customWidth="1"/>
    <col min="6" max="6" width="7.42578125" style="7" customWidth="1"/>
    <col min="7" max="7" width="8.85546875" style="7" customWidth="1"/>
    <col min="8" max="8" width="8.85546875" style="12" customWidth="1"/>
    <col min="9" max="9" width="8.85546875" style="7" customWidth="1"/>
    <col min="10" max="10" width="8.85546875" style="12" customWidth="1"/>
    <col min="11" max="16384" width="9.140625" style="1"/>
  </cols>
  <sheetData>
    <row r="1" spans="1:10">
      <c r="J1" s="67" t="s">
        <v>27</v>
      </c>
    </row>
    <row r="2" spans="1:10" ht="18.75">
      <c r="A2" s="106" t="s">
        <v>28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20.25">
      <c r="J3" s="13" t="s">
        <v>2</v>
      </c>
    </row>
    <row r="4" spans="1:10" s="11" customFormat="1" ht="31.5">
      <c r="A4" s="86" t="s">
        <v>3</v>
      </c>
      <c r="B4" s="87" t="s">
        <v>4</v>
      </c>
      <c r="C4" s="87" t="s">
        <v>5</v>
      </c>
      <c r="D4" s="88" t="s">
        <v>6</v>
      </c>
      <c r="E4" s="89" t="s">
        <v>7</v>
      </c>
      <c r="F4" s="89" t="s">
        <v>8</v>
      </c>
      <c r="G4" s="89" t="s">
        <v>9</v>
      </c>
      <c r="H4" s="90" t="s">
        <v>11</v>
      </c>
      <c r="I4" s="91" t="s">
        <v>10</v>
      </c>
      <c r="J4" s="92" t="s">
        <v>12</v>
      </c>
    </row>
    <row r="5" spans="1:10" ht="15" customHeight="1">
      <c r="A5" s="4"/>
      <c r="B5" s="57" t="s">
        <v>33</v>
      </c>
      <c r="C5" s="57" t="s">
        <v>45</v>
      </c>
      <c r="D5" s="57" t="s">
        <v>35</v>
      </c>
      <c r="E5" s="8">
        <v>3</v>
      </c>
      <c r="F5" s="8">
        <v>0.6</v>
      </c>
      <c r="G5" s="76">
        <v>1.4999999999999999E-2</v>
      </c>
      <c r="H5" s="59">
        <v>1</v>
      </c>
      <c r="I5" s="9">
        <f>Таблица3[[#This Row],[Д
(М)]]*Таблица3[[#This Row],[Ш
(М)]]*Таблица3[[#This Row],[Т
(М)]]*Таблица3[[#This Row],[Кол-во (шт.)]]</f>
        <v>2.6999999999999996E-2</v>
      </c>
      <c r="J5" s="14"/>
    </row>
    <row r="6" spans="1:10">
      <c r="A6" s="4"/>
      <c r="B6" s="57" t="s">
        <v>33</v>
      </c>
      <c r="C6" s="57" t="s">
        <v>45</v>
      </c>
      <c r="D6" s="57" t="s">
        <v>35</v>
      </c>
      <c r="E6" s="8">
        <v>3</v>
      </c>
      <c r="F6" s="8">
        <v>0.6</v>
      </c>
      <c r="G6" s="76">
        <v>1.7999999999999999E-2</v>
      </c>
      <c r="H6" s="59">
        <v>2</v>
      </c>
      <c r="I6" s="9">
        <f>Таблица3[[#This Row],[Д
(М)]]*Таблица3[[#This Row],[Ш
(М)]]*Таблица3[[#This Row],[Т
(М)]]*Таблица3[[#This Row],[Кол-во (шт.)]]</f>
        <v>6.4799999999999983E-2</v>
      </c>
      <c r="J6" s="14"/>
    </row>
    <row r="7" spans="1:10">
      <c r="A7" s="4"/>
      <c r="B7" s="57" t="s">
        <v>33</v>
      </c>
      <c r="C7" s="57" t="s">
        <v>45</v>
      </c>
      <c r="D7" s="57" t="s">
        <v>35</v>
      </c>
      <c r="E7" s="8"/>
      <c r="F7" s="8"/>
      <c r="G7" s="76"/>
      <c r="H7" s="59"/>
      <c r="I7" s="9">
        <f>Таблица3[[#This Row],[Д
(М)]]*Таблица3[[#This Row],[Ш
(М)]]*Таблица3[[#This Row],[Т
(М)]]*Таблица3[[#This Row],[Кол-во (шт.)]]</f>
        <v>0</v>
      </c>
      <c r="J7" s="14"/>
    </row>
    <row r="8" spans="1:10">
      <c r="A8" s="4"/>
      <c r="B8" s="57" t="s">
        <v>33</v>
      </c>
      <c r="C8" s="57" t="s">
        <v>45</v>
      </c>
      <c r="D8" s="57" t="s">
        <v>35</v>
      </c>
      <c r="E8" s="8"/>
      <c r="F8" s="8"/>
      <c r="G8" s="76"/>
      <c r="H8" s="59"/>
      <c r="I8" s="9">
        <f>Таблица3[[#This Row],[Д
(М)]]*Таблица3[[#This Row],[Ш
(М)]]*Таблица3[[#This Row],[Т
(М)]]*Таблица3[[#This Row],[Кол-во (шт.)]]</f>
        <v>0</v>
      </c>
      <c r="J8" s="14"/>
    </row>
    <row r="9" spans="1:10">
      <c r="A9" s="4"/>
      <c r="B9" s="57" t="s">
        <v>33</v>
      </c>
      <c r="C9" s="57" t="s">
        <v>45</v>
      </c>
      <c r="D9" s="57" t="s">
        <v>35</v>
      </c>
      <c r="E9" s="8"/>
      <c r="F9" s="8"/>
      <c r="G9" s="76"/>
      <c r="H9" s="59"/>
      <c r="I9" s="9">
        <f>Таблица3[[#This Row],[Д
(М)]]*Таблица3[[#This Row],[Ш
(М)]]*Таблица3[[#This Row],[Т
(М)]]*Таблица3[[#This Row],[Кол-во (шт.)]]</f>
        <v>0</v>
      </c>
      <c r="J9" s="14"/>
    </row>
    <row r="10" spans="1:10">
      <c r="A10" s="4"/>
      <c r="B10" s="57" t="s">
        <v>33</v>
      </c>
      <c r="C10" s="57" t="s">
        <v>45</v>
      </c>
      <c r="D10" s="57" t="s">
        <v>35</v>
      </c>
      <c r="E10" s="8"/>
      <c r="F10" s="8"/>
      <c r="G10" s="76"/>
      <c r="H10" s="59"/>
      <c r="I10" s="9">
        <f>Таблица3[[#This Row],[Д
(М)]]*Таблица3[[#This Row],[Ш
(М)]]*Таблица3[[#This Row],[Т
(М)]]*Таблица3[[#This Row],[Кол-во (шт.)]]</f>
        <v>0</v>
      </c>
      <c r="J10" s="14"/>
    </row>
    <row r="11" spans="1:10">
      <c r="A11" s="4"/>
      <c r="B11" s="57" t="s">
        <v>33</v>
      </c>
      <c r="C11" s="57" t="s">
        <v>45</v>
      </c>
      <c r="D11" s="57" t="s">
        <v>35</v>
      </c>
      <c r="E11" s="8"/>
      <c r="F11" s="8"/>
      <c r="G11" s="76"/>
      <c r="H11" s="59"/>
      <c r="I11" s="9">
        <f>Таблица3[[#This Row],[Д
(М)]]*Таблица3[[#This Row],[Ш
(М)]]*Таблица3[[#This Row],[Т
(М)]]*Таблица3[[#This Row],[Кол-во (шт.)]]</f>
        <v>0</v>
      </c>
      <c r="J11" s="14"/>
    </row>
    <row r="12" spans="1:10">
      <c r="A12" s="4"/>
      <c r="B12" s="57" t="s">
        <v>33</v>
      </c>
      <c r="C12" s="57" t="s">
        <v>45</v>
      </c>
      <c r="D12" s="57" t="s">
        <v>35</v>
      </c>
      <c r="E12" s="8"/>
      <c r="F12" s="8"/>
      <c r="G12" s="76"/>
      <c r="H12" s="59"/>
      <c r="I12" s="9">
        <f>Таблица3[[#This Row],[Д
(М)]]*Таблица3[[#This Row],[Ш
(М)]]*Таблица3[[#This Row],[Т
(М)]]*Таблица3[[#This Row],[Кол-во (шт.)]]</f>
        <v>0</v>
      </c>
      <c r="J12" s="14"/>
    </row>
    <row r="13" spans="1:10">
      <c r="A13" s="4"/>
      <c r="B13" s="57" t="s">
        <v>33</v>
      </c>
      <c r="C13" s="57" t="s">
        <v>45</v>
      </c>
      <c r="D13" s="57" t="s">
        <v>35</v>
      </c>
      <c r="E13" s="8"/>
      <c r="F13" s="8"/>
      <c r="G13" s="76"/>
      <c r="H13" s="59"/>
      <c r="I13" s="9">
        <f>Таблица3[[#This Row],[Д
(М)]]*Таблица3[[#This Row],[Ш
(М)]]*Таблица3[[#This Row],[Т
(М)]]*Таблица3[[#This Row],[Кол-во (шт.)]]</f>
        <v>0</v>
      </c>
      <c r="J13" s="14"/>
    </row>
    <row r="14" spans="1:10">
      <c r="A14" s="4"/>
      <c r="B14" s="57" t="s">
        <v>33</v>
      </c>
      <c r="C14" s="57" t="s">
        <v>45</v>
      </c>
      <c r="D14" s="57" t="s">
        <v>35</v>
      </c>
      <c r="E14" s="8"/>
      <c r="F14" s="8"/>
      <c r="G14" s="76"/>
      <c r="H14" s="59"/>
      <c r="I14" s="9">
        <f>Таблица3[[#This Row],[Д
(М)]]*Таблица3[[#This Row],[Ш
(М)]]*Таблица3[[#This Row],[Т
(М)]]*Таблица3[[#This Row],[Кол-во (шт.)]]</f>
        <v>0</v>
      </c>
      <c r="J14" s="14"/>
    </row>
    <row r="15" spans="1:10">
      <c r="A15" s="4"/>
      <c r="B15" s="57" t="s">
        <v>33</v>
      </c>
      <c r="C15" s="57" t="s">
        <v>45</v>
      </c>
      <c r="D15" s="57" t="s">
        <v>35</v>
      </c>
      <c r="E15" s="8"/>
      <c r="F15" s="8"/>
      <c r="G15" s="76"/>
      <c r="H15" s="59"/>
      <c r="I15" s="9">
        <f>Таблица3[[#This Row],[Д
(М)]]*Таблица3[[#This Row],[Ш
(М)]]*Таблица3[[#This Row],[Т
(М)]]*Таблица3[[#This Row],[Кол-во (шт.)]]</f>
        <v>0</v>
      </c>
      <c r="J15" s="14"/>
    </row>
    <row r="16" spans="1:10">
      <c r="A16" s="4"/>
      <c r="B16" s="57" t="s">
        <v>33</v>
      </c>
      <c r="C16" s="57" t="s">
        <v>45</v>
      </c>
      <c r="D16" s="57" t="s">
        <v>35</v>
      </c>
      <c r="E16" s="8"/>
      <c r="F16" s="8"/>
      <c r="G16" s="76"/>
      <c r="H16" s="59"/>
      <c r="I16" s="9">
        <f>Таблица3[[#This Row],[Д
(М)]]*Таблица3[[#This Row],[Ш
(М)]]*Таблица3[[#This Row],[Т
(М)]]*Таблица3[[#This Row],[Кол-во (шт.)]]</f>
        <v>0</v>
      </c>
      <c r="J16" s="14"/>
    </row>
    <row r="17" spans="1:10">
      <c r="A17" s="4"/>
      <c r="B17" s="57" t="s">
        <v>33</v>
      </c>
      <c r="C17" s="57" t="s">
        <v>45</v>
      </c>
      <c r="D17" s="57" t="s">
        <v>35</v>
      </c>
      <c r="E17" s="8"/>
      <c r="F17" s="8"/>
      <c r="G17" s="76"/>
      <c r="H17" s="59"/>
      <c r="I17" s="9">
        <f>Таблица3[[#This Row],[Д
(М)]]*Таблица3[[#This Row],[Ш
(М)]]*Таблица3[[#This Row],[Т
(М)]]*Таблица3[[#This Row],[Кол-во (шт.)]]</f>
        <v>0</v>
      </c>
      <c r="J17" s="14"/>
    </row>
    <row r="18" spans="1:10">
      <c r="A18" s="4"/>
      <c r="B18" s="57" t="s">
        <v>33</v>
      </c>
      <c r="C18" s="57" t="s">
        <v>45</v>
      </c>
      <c r="D18" s="57" t="s">
        <v>35</v>
      </c>
      <c r="E18" s="8"/>
      <c r="F18" s="8"/>
      <c r="G18" s="76"/>
      <c r="H18" s="59"/>
      <c r="I18" s="9">
        <f>Таблица3[[#This Row],[Д
(М)]]*Таблица3[[#This Row],[Ш
(М)]]*Таблица3[[#This Row],[Т
(М)]]*Таблица3[[#This Row],[Кол-во (шт.)]]</f>
        <v>0</v>
      </c>
      <c r="J18" s="14"/>
    </row>
    <row r="19" spans="1:10">
      <c r="A19" s="4"/>
      <c r="B19" s="57" t="s">
        <v>33</v>
      </c>
      <c r="C19" s="57" t="s">
        <v>45</v>
      </c>
      <c r="D19" s="57" t="s">
        <v>35</v>
      </c>
      <c r="E19" s="8"/>
      <c r="F19" s="8"/>
      <c r="G19" s="76"/>
      <c r="H19" s="59"/>
      <c r="I19" s="9">
        <f>Таблица3[[#This Row],[Д
(М)]]*Таблица3[[#This Row],[Ш
(М)]]*Таблица3[[#This Row],[Т
(М)]]*Таблица3[[#This Row],[Кол-во (шт.)]]</f>
        <v>0</v>
      </c>
      <c r="J19" s="14"/>
    </row>
    <row r="20" spans="1:10">
      <c r="A20" s="4"/>
      <c r="B20" s="57" t="s">
        <v>33</v>
      </c>
      <c r="C20" s="57" t="s">
        <v>45</v>
      </c>
      <c r="D20" s="57" t="s">
        <v>35</v>
      </c>
      <c r="E20" s="8"/>
      <c r="F20" s="8"/>
      <c r="G20" s="76"/>
      <c r="H20" s="59"/>
      <c r="I20" s="9">
        <f>Таблица3[[#This Row],[Д
(М)]]*Таблица3[[#This Row],[Ш
(М)]]*Таблица3[[#This Row],[Т
(М)]]*Таблица3[[#This Row],[Кол-во (шт.)]]</f>
        <v>0</v>
      </c>
      <c r="J20" s="14"/>
    </row>
    <row r="21" spans="1:10">
      <c r="A21" s="5"/>
      <c r="B21" s="57" t="s">
        <v>33</v>
      </c>
      <c r="C21" s="57" t="s">
        <v>45</v>
      </c>
      <c r="D21" s="57" t="s">
        <v>35</v>
      </c>
      <c r="E21" s="10"/>
      <c r="F21" s="10"/>
      <c r="G21" s="77"/>
      <c r="H21" s="60"/>
      <c r="I21" s="9">
        <f>Таблица3[[#This Row],[Д
(М)]]*Таблица3[[#This Row],[Ш
(М)]]*Таблица3[[#This Row],[Т
(М)]]*Таблица3[[#This Row],[Кол-во (шт.)]]</f>
        <v>0</v>
      </c>
      <c r="J21" s="15"/>
    </row>
    <row r="22" spans="1:10">
      <c r="A22" s="93"/>
      <c r="B22" s="57" t="s">
        <v>33</v>
      </c>
      <c r="C22" s="57" t="s">
        <v>45</v>
      </c>
      <c r="D22" s="57" t="s">
        <v>35</v>
      </c>
      <c r="E22" s="95"/>
      <c r="F22" s="95"/>
      <c r="G22" s="99"/>
      <c r="H22" s="96"/>
      <c r="I22" s="97">
        <f>Таблица3[[#This Row],[Д
(М)]]*Таблица3[[#This Row],[Ш
(М)]]*Таблица3[[#This Row],[Т
(М)]]*Таблица3[[#This Row],[Кол-во (шт.)]]</f>
        <v>0</v>
      </c>
      <c r="J22" s="98"/>
    </row>
    <row r="23" spans="1:10">
      <c r="A23" s="93"/>
      <c r="B23" s="57" t="s">
        <v>33</v>
      </c>
      <c r="C23" s="57" t="s">
        <v>45</v>
      </c>
      <c r="D23" s="57" t="s">
        <v>35</v>
      </c>
      <c r="E23" s="95"/>
      <c r="F23" s="95"/>
      <c r="G23" s="99"/>
      <c r="H23" s="96"/>
      <c r="I23" s="97">
        <f>Таблица3[[#This Row],[Д
(М)]]*Таблица3[[#This Row],[Ш
(М)]]*Таблица3[[#This Row],[Т
(М)]]*Таблица3[[#This Row],[Кол-во (шт.)]]</f>
        <v>0</v>
      </c>
      <c r="J23" s="98"/>
    </row>
    <row r="24" spans="1:10">
      <c r="A24" s="93"/>
      <c r="B24" s="57" t="s">
        <v>33</v>
      </c>
      <c r="C24" s="57" t="s">
        <v>45</v>
      </c>
      <c r="D24" s="57" t="s">
        <v>35</v>
      </c>
      <c r="E24" s="95"/>
      <c r="F24" s="95"/>
      <c r="G24" s="99"/>
      <c r="H24" s="96"/>
      <c r="I24" s="97">
        <f>Таблица3[[#This Row],[Д
(М)]]*Таблица3[[#This Row],[Ш
(М)]]*Таблица3[[#This Row],[Т
(М)]]*Таблица3[[#This Row],[Кол-во (шт.)]]</f>
        <v>0</v>
      </c>
      <c r="J24" s="98"/>
    </row>
    <row r="25" spans="1:10">
      <c r="A25" s="93"/>
      <c r="B25" s="57" t="s">
        <v>33</v>
      </c>
      <c r="C25" s="57" t="s">
        <v>45</v>
      </c>
      <c r="D25" s="57" t="s">
        <v>35</v>
      </c>
      <c r="E25" s="95"/>
      <c r="F25" s="95"/>
      <c r="G25" s="99"/>
      <c r="H25" s="96"/>
      <c r="I25" s="97">
        <f>Таблица3[[#This Row],[Д
(М)]]*Таблица3[[#This Row],[Ш
(М)]]*Таблица3[[#This Row],[Т
(М)]]*Таблица3[[#This Row],[Кол-во (шт.)]]</f>
        <v>0</v>
      </c>
      <c r="J25" s="98"/>
    </row>
    <row r="26" spans="1:10" ht="15.75" customHeight="1">
      <c r="A26" s="93"/>
      <c r="B26" s="57" t="s">
        <v>33</v>
      </c>
      <c r="C26" s="57" t="s">
        <v>45</v>
      </c>
      <c r="D26" s="57" t="s">
        <v>35</v>
      </c>
      <c r="E26" s="95"/>
      <c r="F26" s="95"/>
      <c r="G26" s="99"/>
      <c r="H26" s="96"/>
      <c r="I26" s="97">
        <f>Таблица3[[#This Row],[Д
(М)]]*Таблица3[[#This Row],[Ш
(М)]]*Таблица3[[#This Row],[Т
(М)]]*Таблица3[[#This Row],[Кол-во (шт.)]]</f>
        <v>0</v>
      </c>
      <c r="J26" s="98"/>
    </row>
    <row r="27" spans="1:10">
      <c r="A27" s="93"/>
      <c r="B27" s="57" t="s">
        <v>33</v>
      </c>
      <c r="C27" s="57" t="s">
        <v>45</v>
      </c>
      <c r="D27" s="57" t="s">
        <v>35</v>
      </c>
      <c r="E27" s="95"/>
      <c r="F27" s="95"/>
      <c r="G27" s="99"/>
      <c r="H27" s="96"/>
      <c r="I27" s="97">
        <f>Таблица3[[#This Row],[Д
(М)]]*Таблица3[[#This Row],[Ш
(М)]]*Таблица3[[#This Row],[Т
(М)]]*Таблица3[[#This Row],[Кол-во (шт.)]]</f>
        <v>0</v>
      </c>
      <c r="J27" s="98"/>
    </row>
    <row r="28" spans="1:10">
      <c r="A28" s="93"/>
      <c r="B28" s="57" t="s">
        <v>33</v>
      </c>
      <c r="C28" s="57" t="s">
        <v>45</v>
      </c>
      <c r="D28" s="57" t="s">
        <v>35</v>
      </c>
      <c r="E28" s="95"/>
      <c r="F28" s="95"/>
      <c r="G28" s="99"/>
      <c r="H28" s="96"/>
      <c r="I28" s="97">
        <f>Таблица3[[#This Row],[Д
(М)]]*Таблица3[[#This Row],[Ш
(М)]]*Таблица3[[#This Row],[Т
(М)]]*Таблица3[[#This Row],[Кол-во (шт.)]]</f>
        <v>0</v>
      </c>
      <c r="J28" s="98"/>
    </row>
    <row r="29" spans="1:10">
      <c r="A29" s="93"/>
      <c r="B29" s="57" t="s">
        <v>33</v>
      </c>
      <c r="C29" s="57" t="s">
        <v>45</v>
      </c>
      <c r="D29" s="57" t="s">
        <v>35</v>
      </c>
      <c r="E29" s="95"/>
      <c r="F29" s="95"/>
      <c r="G29" s="99"/>
      <c r="H29" s="96"/>
      <c r="I29" s="97">
        <f>Таблица3[[#This Row],[Д
(М)]]*Таблица3[[#This Row],[Ш
(М)]]*Таблица3[[#This Row],[Т
(М)]]*Таблица3[[#This Row],[Кол-во (шт.)]]</f>
        <v>0</v>
      </c>
      <c r="J29" s="98"/>
    </row>
    <row r="30" spans="1:10">
      <c r="A30" s="93"/>
      <c r="B30" s="57" t="s">
        <v>33</v>
      </c>
      <c r="C30" s="57" t="s">
        <v>45</v>
      </c>
      <c r="D30" s="57" t="s">
        <v>35</v>
      </c>
      <c r="E30" s="95"/>
      <c r="F30" s="95"/>
      <c r="G30" s="99"/>
      <c r="H30" s="96"/>
      <c r="I30" s="97">
        <f>Таблица3[[#This Row],[Д
(М)]]*Таблица3[[#This Row],[Ш
(М)]]*Таблица3[[#This Row],[Т
(М)]]*Таблица3[[#This Row],[Кол-во (шт.)]]</f>
        <v>0</v>
      </c>
      <c r="J30" s="98"/>
    </row>
    <row r="31" spans="1:10">
      <c r="A31" s="93"/>
      <c r="B31" s="57" t="s">
        <v>33</v>
      </c>
      <c r="C31" s="57" t="s">
        <v>45</v>
      </c>
      <c r="D31" s="57" t="s">
        <v>35</v>
      </c>
      <c r="E31" s="95"/>
      <c r="F31" s="95"/>
      <c r="G31" s="99"/>
      <c r="H31" s="96"/>
      <c r="I31" s="97">
        <f>Таблица3[[#This Row],[Д
(М)]]*Таблица3[[#This Row],[Ш
(М)]]*Таблица3[[#This Row],[Т
(М)]]*Таблица3[[#This Row],[Кол-во (шт.)]]</f>
        <v>0</v>
      </c>
      <c r="J31" s="98"/>
    </row>
    <row r="32" spans="1:10">
      <c r="A32" s="93"/>
      <c r="B32" s="57" t="s">
        <v>33</v>
      </c>
      <c r="C32" s="57" t="s">
        <v>45</v>
      </c>
      <c r="D32" s="57" t="s">
        <v>35</v>
      </c>
      <c r="E32" s="95"/>
      <c r="F32" s="95"/>
      <c r="G32" s="99"/>
      <c r="H32" s="96"/>
      <c r="I32" s="97">
        <f>Таблица3[[#This Row],[Д
(М)]]*Таблица3[[#This Row],[Ш
(М)]]*Таблица3[[#This Row],[Т
(М)]]*Таблица3[[#This Row],[Кол-во (шт.)]]</f>
        <v>0</v>
      </c>
      <c r="J32" s="98"/>
    </row>
    <row r="33" spans="1:10">
      <c r="A33" s="93"/>
      <c r="B33" s="57" t="s">
        <v>33</v>
      </c>
      <c r="C33" s="57" t="s">
        <v>45</v>
      </c>
      <c r="D33" s="57" t="s">
        <v>35</v>
      </c>
      <c r="E33" s="95"/>
      <c r="F33" s="95"/>
      <c r="G33" s="99"/>
      <c r="H33" s="96"/>
      <c r="I33" s="97">
        <f>Таблица3[[#This Row],[Д
(М)]]*Таблица3[[#This Row],[Ш
(М)]]*Таблица3[[#This Row],[Т
(М)]]*Таблица3[[#This Row],[Кол-во (шт.)]]</f>
        <v>0</v>
      </c>
      <c r="J33" s="98"/>
    </row>
    <row r="34" spans="1:10">
      <c r="A34" s="93"/>
      <c r="B34" s="57" t="s">
        <v>33</v>
      </c>
      <c r="C34" s="57" t="s">
        <v>45</v>
      </c>
      <c r="D34" s="57" t="s">
        <v>35</v>
      </c>
      <c r="E34" s="95"/>
      <c r="F34" s="95"/>
      <c r="G34" s="99"/>
      <c r="H34" s="96"/>
      <c r="I34" s="97">
        <f>Таблица3[[#This Row],[Д
(М)]]*Таблица3[[#This Row],[Ш
(М)]]*Таблица3[[#This Row],[Т
(М)]]*Таблица3[[#This Row],[Кол-во (шт.)]]</f>
        <v>0</v>
      </c>
      <c r="J34" s="98"/>
    </row>
    <row r="35" spans="1:10">
      <c r="A35" s="93"/>
      <c r="B35" s="94"/>
      <c r="C35" s="94"/>
      <c r="D35" s="94"/>
      <c r="E35" s="95"/>
      <c r="F35" s="95"/>
      <c r="G35" s="99"/>
      <c r="H35" s="96"/>
      <c r="I35" s="97">
        <f>Таблица3[[#This Row],[Д
(М)]]*Таблица3[[#This Row],[Ш
(М)]]*Таблица3[[#This Row],[Т
(М)]]*Таблица3[[#This Row],[Кол-во (шт.)]]</f>
        <v>0</v>
      </c>
      <c r="J35" s="98"/>
    </row>
    <row r="36" spans="1:10">
      <c r="A36" s="78" t="s">
        <v>13</v>
      </c>
      <c r="B36" s="79"/>
      <c r="C36" s="79"/>
      <c r="D36" s="79"/>
      <c r="E36" s="80"/>
      <c r="F36" s="80"/>
      <c r="G36" s="81"/>
      <c r="H36" s="80"/>
      <c r="I36" s="82">
        <f>SUBTOTAL(109,[м³])</f>
        <v>9.1799999999999979E-2</v>
      </c>
      <c r="J36" s="83">
        <f>SUBTOTAL(109,[№ заказа])</f>
        <v>0</v>
      </c>
    </row>
    <row r="39" spans="1:10" ht="15.75">
      <c r="A39" s="6" t="s">
        <v>22</v>
      </c>
      <c r="B39" s="58"/>
      <c r="C39" s="58"/>
      <c r="D39" s="58"/>
      <c r="E39" s="104"/>
      <c r="F39" s="104"/>
      <c r="I39" s="7" t="s">
        <v>14</v>
      </c>
      <c r="J39" s="50"/>
    </row>
    <row r="41" spans="1:10">
      <c r="A41" s="105" t="s">
        <v>29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>
      <c r="A42" s="105"/>
      <c r="B42" s="105"/>
      <c r="C42" s="105"/>
      <c r="D42" s="105"/>
      <c r="E42" s="105"/>
      <c r="F42" s="105"/>
      <c r="G42" s="105"/>
      <c r="H42" s="105"/>
      <c r="I42" s="105"/>
      <c r="J42" s="105"/>
    </row>
  </sheetData>
  <mergeCells count="3">
    <mergeCell ref="E39:F39"/>
    <mergeCell ref="A41:J42"/>
    <mergeCell ref="A2:J2"/>
  </mergeCells>
  <dataValidations count="5">
    <dataValidation type="list" allowBlank="1" showInputMessage="1" showErrorMessage="1" sqref="D1:D3 D37:D1048576 D5:D35">
      <formula1>Сорт_Щита</formula1>
    </dataValidation>
    <dataValidation type="list" allowBlank="1" showInputMessage="1" showErrorMessage="1" sqref="C1:C3 C37:C1048576 C5:C35">
      <formula1>Качество_Щит</formula1>
    </dataValidation>
    <dataValidation type="list" allowBlank="1" showInputMessage="1" showErrorMessage="1" sqref="B1:B3 B37:B1048576 B5:B35">
      <formula1>Древесина_Щ</formula1>
    </dataValidation>
    <dataValidation type="list" allowBlank="1" showInputMessage="1" showErrorMessage="1" sqref="G1:G3 G37:G1048576 G5:G35">
      <formula1>Толщина_Щит</formula1>
    </dataValidation>
    <dataValidation type="list" allowBlank="1" showInputMessage="1" showErrorMessage="1" sqref="J5:J35">
      <formula1>№_Заказа_Щит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92D050"/>
  </sheetPr>
  <dimension ref="A1:L41"/>
  <sheetViews>
    <sheetView tabSelected="1" zoomScale="120" zoomScaleNormal="120" zoomScaleSheetLayoutView="100" workbookViewId="0">
      <selection activeCell="N26" sqref="N26"/>
    </sheetView>
  </sheetViews>
  <sheetFormatPr defaultRowHeight="15"/>
  <cols>
    <col min="1" max="1" width="11.7109375" style="3" customWidth="1"/>
    <col min="2" max="2" width="12.85546875" style="46" customWidth="1"/>
    <col min="3" max="3" width="18.28515625" style="46" customWidth="1"/>
    <col min="4" max="4" width="11.7109375" style="46" customWidth="1"/>
    <col min="5" max="5" width="8" style="7" customWidth="1"/>
    <col min="6" max="6" width="7.42578125" style="7" customWidth="1"/>
    <col min="7" max="7" width="8.85546875" style="7" customWidth="1"/>
    <col min="8" max="8" width="8.85546875" style="12" customWidth="1"/>
    <col min="9" max="9" width="8.85546875" style="68" customWidth="1"/>
    <col min="10" max="10" width="13.42578125" style="68" bestFit="1" customWidth="1"/>
    <col min="11" max="11" width="8.85546875" style="7" customWidth="1"/>
    <col min="12" max="12" width="8.85546875" style="12" customWidth="1"/>
    <col min="13" max="16384" width="9.140625" style="1"/>
  </cols>
  <sheetData>
    <row r="1" spans="1:12">
      <c r="L1" s="67" t="s">
        <v>30</v>
      </c>
    </row>
    <row r="2" spans="1:12" ht="18.75">
      <c r="A2" s="106" t="s">
        <v>54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20.25">
      <c r="L3" s="13" t="s">
        <v>2</v>
      </c>
    </row>
    <row r="4" spans="1:12" s="11" customFormat="1" ht="31.5">
      <c r="A4" s="38" t="s">
        <v>3</v>
      </c>
      <c r="B4" s="56" t="s">
        <v>4</v>
      </c>
      <c r="C4" s="56" t="s">
        <v>5</v>
      </c>
      <c r="D4" s="43" t="s">
        <v>6</v>
      </c>
      <c r="E4" s="39" t="s">
        <v>7</v>
      </c>
      <c r="F4" s="39" t="s">
        <v>8</v>
      </c>
      <c r="G4" s="39" t="s">
        <v>9</v>
      </c>
      <c r="H4" s="41" t="s">
        <v>11</v>
      </c>
      <c r="I4" s="69" t="s">
        <v>31</v>
      </c>
      <c r="J4" s="69" t="s">
        <v>32</v>
      </c>
      <c r="K4" s="40" t="s">
        <v>10</v>
      </c>
      <c r="L4" s="42" t="s">
        <v>12</v>
      </c>
    </row>
    <row r="5" spans="1:12" ht="15" customHeight="1">
      <c r="A5" s="4">
        <v>44742</v>
      </c>
      <c r="B5" s="57" t="s">
        <v>33</v>
      </c>
      <c r="C5" s="57" t="s">
        <v>45</v>
      </c>
      <c r="D5" s="57" t="s">
        <v>35</v>
      </c>
      <c r="E5" s="8">
        <v>2.4</v>
      </c>
      <c r="F5" s="8">
        <v>0.6</v>
      </c>
      <c r="G5" s="76">
        <v>0.04</v>
      </c>
      <c r="H5" s="59">
        <v>24</v>
      </c>
      <c r="I5" s="100">
        <v>100000</v>
      </c>
      <c r="J5" s="70">
        <f>Таблица38[[#This Row],[Цены]]*Таблица38[[#This Row],[м³]]</f>
        <v>138240</v>
      </c>
      <c r="K5" s="9">
        <f>Таблица38[[#This Row],[Д
(М)]]*Таблица38[[#This Row],[Ш
(М)]]*Таблица38[[#This Row],[Т
(М)]]*Таблица38[[#This Row],[Кол-во (шт.)]]</f>
        <v>1.3824000000000001</v>
      </c>
      <c r="L5" s="14"/>
    </row>
    <row r="6" spans="1:12">
      <c r="A6" s="4">
        <v>44742</v>
      </c>
      <c r="B6" s="57" t="s">
        <v>33</v>
      </c>
      <c r="C6" s="57" t="s">
        <v>45</v>
      </c>
      <c r="D6" s="57" t="s">
        <v>35</v>
      </c>
      <c r="E6" s="8">
        <v>2.4</v>
      </c>
      <c r="F6" s="8">
        <v>0.6</v>
      </c>
      <c r="G6" s="76">
        <v>3.9E-2</v>
      </c>
      <c r="H6" s="59">
        <v>12</v>
      </c>
      <c r="I6" s="100">
        <v>100000</v>
      </c>
      <c r="J6" s="70">
        <f>Таблица38[[#This Row],[Цены]]*Таблица38[[#This Row],[м³]]</f>
        <v>67392</v>
      </c>
      <c r="K6" s="9">
        <f>Таблица38[[#This Row],[Д
(М)]]*Таблица38[[#This Row],[Ш
(М)]]*Таблица38[[#This Row],[Т
(М)]]*Таблица38[[#This Row],[Кол-во (шт.)]]</f>
        <v>0.67391999999999996</v>
      </c>
      <c r="L6" s="14"/>
    </row>
    <row r="7" spans="1:12">
      <c r="A7" s="4">
        <v>44742</v>
      </c>
      <c r="B7" s="57" t="s">
        <v>33</v>
      </c>
      <c r="C7" s="57" t="s">
        <v>45</v>
      </c>
      <c r="D7" s="57" t="s">
        <v>35</v>
      </c>
      <c r="E7" s="8">
        <v>2.4</v>
      </c>
      <c r="F7" s="8">
        <v>0.6</v>
      </c>
      <c r="G7" s="76">
        <v>3.7999999999999999E-2</v>
      </c>
      <c r="H7" s="59">
        <v>11</v>
      </c>
      <c r="I7" s="100">
        <v>100000</v>
      </c>
      <c r="J7" s="70">
        <f>Таблица38[[#This Row],[Цены]]*Таблица38[[#This Row],[м³]]</f>
        <v>60192</v>
      </c>
      <c r="K7" s="9">
        <f>Таблица38[[#This Row],[Д
(М)]]*Таблица38[[#This Row],[Ш
(М)]]*Таблица38[[#This Row],[Т
(М)]]*Таблица38[[#This Row],[Кол-во (шт.)]]</f>
        <v>0.60192000000000001</v>
      </c>
      <c r="L7" s="14"/>
    </row>
    <row r="8" spans="1:12">
      <c r="A8" s="4">
        <v>44742</v>
      </c>
      <c r="B8" s="57" t="s">
        <v>33</v>
      </c>
      <c r="C8" s="94" t="s">
        <v>34</v>
      </c>
      <c r="D8" s="94" t="s">
        <v>42</v>
      </c>
      <c r="E8" s="95">
        <v>1.2</v>
      </c>
      <c r="F8" s="95">
        <v>0.6</v>
      </c>
      <c r="G8" s="99">
        <v>0.04</v>
      </c>
      <c r="H8" s="96">
        <v>36</v>
      </c>
      <c r="I8" s="116">
        <v>143000</v>
      </c>
      <c r="J8" s="84">
        <f>Таблица38[[#This Row],[Цены]]*Таблица38[[#This Row],[м³]]</f>
        <v>148262.39999999999</v>
      </c>
      <c r="K8" s="97">
        <f>Таблица38[[#This Row],[Д
(М)]]*Таблица38[[#This Row],[Ш
(М)]]*Таблица38[[#This Row],[Т
(М)]]*Таблица38[[#This Row],[Кол-во (шт.)]]</f>
        <v>1.0367999999999999</v>
      </c>
      <c r="L8" s="98"/>
    </row>
    <row r="9" spans="1:12">
      <c r="A9" s="4">
        <v>44742</v>
      </c>
      <c r="B9" s="57" t="s">
        <v>33</v>
      </c>
      <c r="C9" s="94" t="s">
        <v>34</v>
      </c>
      <c r="D9" s="94" t="s">
        <v>35</v>
      </c>
      <c r="E9" s="95">
        <v>1.2</v>
      </c>
      <c r="F9" s="95">
        <v>0.6</v>
      </c>
      <c r="G9" s="99">
        <v>0.04</v>
      </c>
      <c r="H9" s="96">
        <v>13</v>
      </c>
      <c r="I9" s="116">
        <v>125000</v>
      </c>
      <c r="J9" s="84">
        <f>Таблица38[[#This Row],[Цены]]*Таблица38[[#This Row],[м³]]</f>
        <v>46800</v>
      </c>
      <c r="K9" s="97">
        <f>Таблица38[[#This Row],[Д
(М)]]*Таблица38[[#This Row],[Ш
(М)]]*Таблица38[[#This Row],[Т
(М)]]*Таблица38[[#This Row],[Кол-во (шт.)]]</f>
        <v>0.37440000000000001</v>
      </c>
      <c r="L9" s="98"/>
    </row>
    <row r="10" spans="1:12">
      <c r="A10" s="4">
        <v>44742</v>
      </c>
      <c r="B10" s="57" t="s">
        <v>33</v>
      </c>
      <c r="C10" s="94" t="s">
        <v>45</v>
      </c>
      <c r="D10" s="94" t="s">
        <v>42</v>
      </c>
      <c r="E10" s="95">
        <v>3</v>
      </c>
      <c r="F10" s="95">
        <v>0.6</v>
      </c>
      <c r="G10" s="99">
        <v>0.02</v>
      </c>
      <c r="H10" s="96">
        <v>30</v>
      </c>
      <c r="I10" s="116">
        <v>124000</v>
      </c>
      <c r="J10" s="84">
        <f>Таблица38[[#This Row],[Цены]]*Таблица38[[#This Row],[м³]]</f>
        <v>133919.99999999997</v>
      </c>
      <c r="K10" s="97">
        <f>Таблица38[[#This Row],[Д
(М)]]*Таблица38[[#This Row],[Ш
(М)]]*Таблица38[[#This Row],[Т
(М)]]*Таблица38[[#This Row],[Кол-во (шт.)]]</f>
        <v>1.0799999999999998</v>
      </c>
      <c r="L10" s="98"/>
    </row>
    <row r="11" spans="1:12">
      <c r="A11" s="4">
        <v>44742</v>
      </c>
      <c r="B11" s="57" t="s">
        <v>33</v>
      </c>
      <c r="C11" s="94" t="s">
        <v>45</v>
      </c>
      <c r="D11" s="94" t="s">
        <v>35</v>
      </c>
      <c r="E11" s="95">
        <v>2.9</v>
      </c>
      <c r="F11" s="95">
        <v>0.6</v>
      </c>
      <c r="G11" s="99">
        <v>0.02</v>
      </c>
      <c r="H11" s="96">
        <v>1</v>
      </c>
      <c r="I11" s="116">
        <v>118000</v>
      </c>
      <c r="J11" s="84">
        <f>Таблица38[[#This Row],[Цены]]*Таблица38[[#This Row],[м³]]</f>
        <v>4106.3999999999996</v>
      </c>
      <c r="K11" s="97">
        <f>Таблица38[[#This Row],[Д
(М)]]*Таблица38[[#This Row],[Ш
(М)]]*Таблица38[[#This Row],[Т
(М)]]*Таблица38[[#This Row],[Кол-во (шт.)]]</f>
        <v>3.4799999999999998E-2</v>
      </c>
      <c r="L11" s="98"/>
    </row>
    <row r="12" spans="1:12">
      <c r="A12" s="4">
        <v>44742</v>
      </c>
      <c r="B12" s="57" t="s">
        <v>33</v>
      </c>
      <c r="C12" s="94" t="s">
        <v>45</v>
      </c>
      <c r="D12" s="94" t="s">
        <v>35</v>
      </c>
      <c r="E12" s="95">
        <v>3</v>
      </c>
      <c r="F12" s="95">
        <v>0.6</v>
      </c>
      <c r="G12" s="99">
        <v>0.02</v>
      </c>
      <c r="H12" s="96">
        <v>4</v>
      </c>
      <c r="I12" s="116">
        <v>118000</v>
      </c>
      <c r="J12" s="84">
        <f>Таблица38[[#This Row],[Цены]]*Таблица38[[#This Row],[м³]]</f>
        <v>16992</v>
      </c>
      <c r="K12" s="97">
        <f>Таблица38[[#This Row],[Д
(М)]]*Таблица38[[#This Row],[Ш
(М)]]*Таблица38[[#This Row],[Т
(М)]]*Таблица38[[#This Row],[Кол-во (шт.)]]</f>
        <v>0.14399999999999999</v>
      </c>
      <c r="L12" s="98"/>
    </row>
    <row r="13" spans="1:12">
      <c r="A13" s="4">
        <v>44742</v>
      </c>
      <c r="B13" s="57" t="s">
        <v>33</v>
      </c>
      <c r="C13" s="94" t="s">
        <v>45</v>
      </c>
      <c r="D13" s="94" t="s">
        <v>43</v>
      </c>
      <c r="E13" s="95">
        <v>3</v>
      </c>
      <c r="F13" s="95">
        <v>0.6</v>
      </c>
      <c r="G13" s="99">
        <v>0.02</v>
      </c>
      <c r="H13" s="96">
        <v>1</v>
      </c>
      <c r="I13" s="116">
        <v>109000</v>
      </c>
      <c r="J13" s="84">
        <f>Таблица38[[#This Row],[Цены]]*Таблица38[[#This Row],[м³]]</f>
        <v>3923.9999999999995</v>
      </c>
      <c r="K13" s="97">
        <f>Таблица38[[#This Row],[Д
(М)]]*Таблица38[[#This Row],[Ш
(М)]]*Таблица38[[#This Row],[Т
(М)]]*Таблица38[[#This Row],[Кол-во (шт.)]]</f>
        <v>3.5999999999999997E-2</v>
      </c>
      <c r="L13" s="98"/>
    </row>
    <row r="14" spans="1:12">
      <c r="A14" s="4">
        <v>44742</v>
      </c>
      <c r="B14" s="57" t="s">
        <v>33</v>
      </c>
      <c r="C14" s="94" t="s">
        <v>45</v>
      </c>
      <c r="D14" s="94" t="s">
        <v>43</v>
      </c>
      <c r="E14" s="95">
        <v>2.8</v>
      </c>
      <c r="F14" s="95">
        <v>0.6</v>
      </c>
      <c r="G14" s="99">
        <v>0.02</v>
      </c>
      <c r="H14" s="96">
        <v>1</v>
      </c>
      <c r="I14" s="116">
        <v>109000</v>
      </c>
      <c r="J14" s="84">
        <f>Таблица38[[#This Row],[Цены]]*Таблица38[[#This Row],[м³]]</f>
        <v>3662.3999999999996</v>
      </c>
      <c r="K14" s="97">
        <f>Таблица38[[#This Row],[Д
(М)]]*Таблица38[[#This Row],[Ш
(М)]]*Таблица38[[#This Row],[Т
(М)]]*Таблица38[[#This Row],[Кол-во (шт.)]]</f>
        <v>3.3599999999999998E-2</v>
      </c>
      <c r="L14" s="98"/>
    </row>
    <row r="15" spans="1:12">
      <c r="A15" s="4">
        <v>44742</v>
      </c>
      <c r="B15" s="57" t="s">
        <v>33</v>
      </c>
      <c r="C15" s="94" t="s">
        <v>45</v>
      </c>
      <c r="D15" s="94" t="s">
        <v>43</v>
      </c>
      <c r="E15" s="95">
        <v>2.7</v>
      </c>
      <c r="F15" s="95">
        <v>0.6</v>
      </c>
      <c r="G15" s="99">
        <v>0.02</v>
      </c>
      <c r="H15" s="96">
        <v>1</v>
      </c>
      <c r="I15" s="116">
        <v>109000</v>
      </c>
      <c r="J15" s="84">
        <f>Таблица38[[#This Row],[Цены]]*Таблица38[[#This Row],[м³]]</f>
        <v>3531.6000000000004</v>
      </c>
      <c r="K15" s="97">
        <f>Таблица38[[#This Row],[Д
(М)]]*Таблица38[[#This Row],[Ш
(М)]]*Таблица38[[#This Row],[Т
(М)]]*Таблица38[[#This Row],[Кол-во (шт.)]]</f>
        <v>3.2400000000000005E-2</v>
      </c>
      <c r="L15" s="98"/>
    </row>
    <row r="16" spans="1:12">
      <c r="A16" s="4">
        <v>44742</v>
      </c>
      <c r="B16" s="57" t="s">
        <v>33</v>
      </c>
      <c r="C16" s="94" t="s">
        <v>34</v>
      </c>
      <c r="D16" s="94" t="s">
        <v>42</v>
      </c>
      <c r="E16" s="95">
        <v>1.5</v>
      </c>
      <c r="F16" s="95">
        <v>0.6</v>
      </c>
      <c r="G16" s="99">
        <v>0.02</v>
      </c>
      <c r="H16" s="96">
        <v>14</v>
      </c>
      <c r="I16" s="116">
        <v>161000</v>
      </c>
      <c r="J16" s="84">
        <f>Таблица38[[#This Row],[Цены]]*Таблица38[[#This Row],[м³]]</f>
        <v>40572</v>
      </c>
      <c r="K16" s="97">
        <f>Таблица38[[#This Row],[Д
(М)]]*Таблица38[[#This Row],[Ш
(М)]]*Таблица38[[#This Row],[Т
(М)]]*Таблица38[[#This Row],[Кол-во (шт.)]]</f>
        <v>0.252</v>
      </c>
      <c r="L16" s="98"/>
    </row>
    <row r="17" spans="1:12">
      <c r="A17" s="4">
        <v>44742</v>
      </c>
      <c r="B17" s="57" t="s">
        <v>33</v>
      </c>
      <c r="C17" s="94" t="s">
        <v>34</v>
      </c>
      <c r="D17" s="94" t="s">
        <v>35</v>
      </c>
      <c r="E17" s="95">
        <v>1.5</v>
      </c>
      <c r="F17" s="95">
        <v>0.6</v>
      </c>
      <c r="G17" s="99">
        <v>0.02</v>
      </c>
      <c r="H17" s="96">
        <v>10</v>
      </c>
      <c r="I17" s="116">
        <v>146000</v>
      </c>
      <c r="J17" s="84">
        <f>Таблица38[[#This Row],[Цены]]*Таблица38[[#This Row],[м³]]</f>
        <v>26280</v>
      </c>
      <c r="K17" s="97">
        <f>Таблица38[[#This Row],[Д
(М)]]*Таблица38[[#This Row],[Ш
(М)]]*Таблица38[[#This Row],[Т
(М)]]*Таблица38[[#This Row],[Кол-во (шт.)]]</f>
        <v>0.18</v>
      </c>
      <c r="L17" s="98"/>
    </row>
    <row r="18" spans="1:12">
      <c r="A18" s="4">
        <v>44742</v>
      </c>
      <c r="B18" s="57" t="s">
        <v>33</v>
      </c>
      <c r="C18" s="94" t="s">
        <v>34</v>
      </c>
      <c r="D18" s="94" t="s">
        <v>43</v>
      </c>
      <c r="E18" s="95">
        <v>1.5</v>
      </c>
      <c r="F18" s="95">
        <v>0.6</v>
      </c>
      <c r="G18" s="99">
        <v>0.02</v>
      </c>
      <c r="H18" s="96">
        <v>7</v>
      </c>
      <c r="I18" s="116">
        <v>134000</v>
      </c>
      <c r="J18" s="84">
        <f>Таблица38[[#This Row],[Цены]]*Таблица38[[#This Row],[м³]]</f>
        <v>16884</v>
      </c>
      <c r="K18" s="97">
        <f>Таблица38[[#This Row],[Д
(М)]]*Таблица38[[#This Row],[Ш
(М)]]*Таблица38[[#This Row],[Т
(М)]]*Таблица38[[#This Row],[Кол-во (шт.)]]</f>
        <v>0.126</v>
      </c>
      <c r="L18" s="98"/>
    </row>
    <row r="19" spans="1:12">
      <c r="A19" s="4">
        <v>44742</v>
      </c>
      <c r="B19" s="57" t="s">
        <v>33</v>
      </c>
      <c r="C19" s="94" t="s">
        <v>34</v>
      </c>
      <c r="D19" s="94" t="s">
        <v>42</v>
      </c>
      <c r="E19" s="95">
        <v>1.2</v>
      </c>
      <c r="F19" s="95">
        <v>0.6</v>
      </c>
      <c r="G19" s="99">
        <v>0.02</v>
      </c>
      <c r="H19" s="96">
        <v>14</v>
      </c>
      <c r="I19" s="116">
        <v>161000</v>
      </c>
      <c r="J19" s="84">
        <f>Таблица38[[#This Row],[Цены]]*Таблица38[[#This Row],[м³]]</f>
        <v>32457.599999999999</v>
      </c>
      <c r="K19" s="97">
        <f>Таблица38[[#This Row],[Д
(М)]]*Таблица38[[#This Row],[Ш
(М)]]*Таблица38[[#This Row],[Т
(М)]]*Таблица38[[#This Row],[Кол-во (шт.)]]</f>
        <v>0.2016</v>
      </c>
      <c r="L19" s="98"/>
    </row>
    <row r="20" spans="1:12">
      <c r="A20" s="4">
        <v>44742</v>
      </c>
      <c r="B20" s="57" t="s">
        <v>33</v>
      </c>
      <c r="C20" s="94" t="s">
        <v>34</v>
      </c>
      <c r="D20" s="94" t="s">
        <v>35</v>
      </c>
      <c r="E20" s="95">
        <v>1.2</v>
      </c>
      <c r="F20" s="95">
        <v>0.6</v>
      </c>
      <c r="G20" s="99">
        <v>0.02</v>
      </c>
      <c r="H20" s="96">
        <v>4</v>
      </c>
      <c r="I20" s="116">
        <v>146000</v>
      </c>
      <c r="J20" s="84">
        <f>Таблица38[[#This Row],[Цены]]*Таблица38[[#This Row],[м³]]</f>
        <v>8409.6</v>
      </c>
      <c r="K20" s="97">
        <f>Таблица38[[#This Row],[Д
(М)]]*Таблица38[[#This Row],[Ш
(М)]]*Таблица38[[#This Row],[Т
(М)]]*Таблица38[[#This Row],[Кол-во (шт.)]]</f>
        <v>5.7599999999999998E-2</v>
      </c>
      <c r="L20" s="98"/>
    </row>
    <row r="21" spans="1:12">
      <c r="A21" s="4">
        <v>44742</v>
      </c>
      <c r="B21" s="57" t="s">
        <v>33</v>
      </c>
      <c r="C21" s="94" t="s">
        <v>34</v>
      </c>
      <c r="D21" s="94" t="s">
        <v>43</v>
      </c>
      <c r="E21" s="95">
        <v>1.2</v>
      </c>
      <c r="F21" s="95">
        <v>0.6</v>
      </c>
      <c r="G21" s="99">
        <v>0.02</v>
      </c>
      <c r="H21" s="96">
        <v>4</v>
      </c>
      <c r="I21" s="116">
        <v>134000</v>
      </c>
      <c r="J21" s="84">
        <f>Таблица38[[#This Row],[Цены]]*Таблица38[[#This Row],[м³]]</f>
        <v>7718.4</v>
      </c>
      <c r="K21" s="97">
        <f>Таблица38[[#This Row],[Д
(М)]]*Таблица38[[#This Row],[Ш
(М)]]*Таблица38[[#This Row],[Т
(М)]]*Таблица38[[#This Row],[Кол-во (шт.)]]</f>
        <v>5.7599999999999998E-2</v>
      </c>
      <c r="L21" s="98"/>
    </row>
    <row r="22" spans="1:12">
      <c r="A22" s="4">
        <v>44742</v>
      </c>
      <c r="B22" s="57" t="s">
        <v>33</v>
      </c>
      <c r="C22" s="94" t="s">
        <v>34</v>
      </c>
      <c r="D22" s="94" t="s">
        <v>42</v>
      </c>
      <c r="E22" s="95">
        <v>1.2</v>
      </c>
      <c r="F22" s="95">
        <v>0.6</v>
      </c>
      <c r="G22" s="99">
        <v>0.04</v>
      </c>
      <c r="H22" s="96">
        <v>21</v>
      </c>
      <c r="I22" s="116">
        <v>143000</v>
      </c>
      <c r="J22" s="84">
        <f>Таблица38[[#This Row],[Цены]]*Таблица38[[#This Row],[м³]]</f>
        <v>86486.399999999994</v>
      </c>
      <c r="K22" s="97">
        <f>Таблица38[[#This Row],[Д
(М)]]*Таблица38[[#This Row],[Ш
(М)]]*Таблица38[[#This Row],[Т
(М)]]*Таблица38[[#This Row],[Кол-во (шт.)]]</f>
        <v>0.6048</v>
      </c>
      <c r="L22" s="98"/>
    </row>
    <row r="23" spans="1:12">
      <c r="A23" s="4">
        <v>44742</v>
      </c>
      <c r="B23" s="57" t="s">
        <v>33</v>
      </c>
      <c r="C23" s="94" t="s">
        <v>34</v>
      </c>
      <c r="D23" s="94" t="s">
        <v>35</v>
      </c>
      <c r="E23" s="95">
        <v>1.2</v>
      </c>
      <c r="F23" s="95">
        <v>0.6</v>
      </c>
      <c r="G23" s="99">
        <v>0.04</v>
      </c>
      <c r="H23" s="96">
        <v>19</v>
      </c>
      <c r="I23" s="116">
        <v>125000</v>
      </c>
      <c r="J23" s="84">
        <f>Таблица38[[#This Row],[Цены]]*Таблица38[[#This Row],[м³]]</f>
        <v>68400</v>
      </c>
      <c r="K23" s="97">
        <f>Таблица38[[#This Row],[Д
(М)]]*Таблица38[[#This Row],[Ш
(М)]]*Таблица38[[#This Row],[Т
(М)]]*Таблица38[[#This Row],[Кол-во (шт.)]]</f>
        <v>0.54720000000000002</v>
      </c>
      <c r="L23" s="98"/>
    </row>
    <row r="24" spans="1:12">
      <c r="A24" s="4">
        <v>44742</v>
      </c>
      <c r="B24" s="57" t="s">
        <v>33</v>
      </c>
      <c r="C24" s="94" t="s">
        <v>34</v>
      </c>
      <c r="D24" s="94" t="s">
        <v>35</v>
      </c>
      <c r="E24" s="95">
        <v>1.1000000000000001</v>
      </c>
      <c r="F24" s="95">
        <v>0.6</v>
      </c>
      <c r="G24" s="99">
        <v>0.04</v>
      </c>
      <c r="H24" s="96">
        <v>1</v>
      </c>
      <c r="I24" s="116">
        <v>125000</v>
      </c>
      <c r="J24" s="84">
        <f>Таблица38[[#This Row],[Цены]]*Таблица38[[#This Row],[м³]]</f>
        <v>3300.0000000000005</v>
      </c>
      <c r="K24" s="97">
        <f>Таблица38[[#This Row],[Д
(М)]]*Таблица38[[#This Row],[Ш
(М)]]*Таблица38[[#This Row],[Т
(М)]]*Таблица38[[#This Row],[Кол-во (шт.)]]</f>
        <v>2.6400000000000003E-2</v>
      </c>
      <c r="L24" s="98"/>
    </row>
    <row r="25" spans="1:12">
      <c r="A25" s="4">
        <v>44742</v>
      </c>
      <c r="B25" s="57" t="s">
        <v>33</v>
      </c>
      <c r="C25" s="94" t="s">
        <v>34</v>
      </c>
      <c r="D25" s="94" t="s">
        <v>43</v>
      </c>
      <c r="E25" s="95">
        <v>1.2</v>
      </c>
      <c r="F25" s="95">
        <v>0.65</v>
      </c>
      <c r="G25" s="99">
        <v>0.04</v>
      </c>
      <c r="H25" s="96">
        <v>1</v>
      </c>
      <c r="I25" s="116">
        <v>117000</v>
      </c>
      <c r="J25" s="84">
        <f>Таблица38[[#This Row],[Цены]]*Таблица38[[#This Row],[м³]]</f>
        <v>3650.4</v>
      </c>
      <c r="K25" s="97">
        <f>Таблица38[[#This Row],[Д
(М)]]*Таблица38[[#This Row],[Ш
(М)]]*Таблица38[[#This Row],[Т
(М)]]*Таблица38[[#This Row],[Кол-во (шт.)]]</f>
        <v>3.1200000000000002E-2</v>
      </c>
      <c r="L25" s="98"/>
    </row>
    <row r="26" spans="1:12" ht="15.75" customHeight="1">
      <c r="A26" s="4">
        <v>44742</v>
      </c>
      <c r="B26" s="57" t="s">
        <v>33</v>
      </c>
      <c r="C26" s="94" t="s">
        <v>34</v>
      </c>
      <c r="D26" s="94" t="s">
        <v>42</v>
      </c>
      <c r="E26" s="95">
        <v>1.1000000000000001</v>
      </c>
      <c r="F26" s="95">
        <v>0.65</v>
      </c>
      <c r="G26" s="99">
        <v>0.04</v>
      </c>
      <c r="H26" s="96">
        <v>1</v>
      </c>
      <c r="I26" s="116">
        <v>143000</v>
      </c>
      <c r="J26" s="84">
        <f>Таблица38[[#This Row],[Цены]]*Таблица38[[#This Row],[м³]]</f>
        <v>4089.8000000000006</v>
      </c>
      <c r="K26" s="97">
        <f>Таблица38[[#This Row],[Д
(М)]]*Таблица38[[#This Row],[Ш
(М)]]*Таблица38[[#This Row],[Т
(М)]]*Таблица38[[#This Row],[Кол-во (шт.)]]</f>
        <v>2.8600000000000004E-2</v>
      </c>
      <c r="L26" s="98"/>
    </row>
    <row r="27" spans="1:12">
      <c r="A27" s="4">
        <v>44742</v>
      </c>
      <c r="B27" s="57" t="s">
        <v>33</v>
      </c>
      <c r="C27" s="94" t="s">
        <v>34</v>
      </c>
      <c r="D27" s="94" t="s">
        <v>42</v>
      </c>
      <c r="E27" s="95">
        <v>1.2</v>
      </c>
      <c r="F27" s="95">
        <v>0.65</v>
      </c>
      <c r="G27" s="99">
        <v>0.04</v>
      </c>
      <c r="H27" s="96">
        <v>13</v>
      </c>
      <c r="I27" s="116">
        <v>143000</v>
      </c>
      <c r="J27" s="84">
        <f>Таблица38[[#This Row],[Цены]]*Таблица38[[#This Row],[м³]]</f>
        <v>58000.800000000003</v>
      </c>
      <c r="K27" s="97">
        <f>Таблица38[[#This Row],[Д
(М)]]*Таблица38[[#This Row],[Ш
(М)]]*Таблица38[[#This Row],[Т
(М)]]*Таблица38[[#This Row],[Кол-во (шт.)]]</f>
        <v>0.40560000000000002</v>
      </c>
      <c r="L27" s="98"/>
    </row>
    <row r="28" spans="1:12">
      <c r="A28" s="4">
        <v>44742</v>
      </c>
      <c r="B28" s="57" t="s">
        <v>33</v>
      </c>
      <c r="C28" s="94" t="s">
        <v>34</v>
      </c>
      <c r="D28" s="94" t="s">
        <v>35</v>
      </c>
      <c r="E28" s="95">
        <v>1.1000000000000001</v>
      </c>
      <c r="F28" s="95">
        <v>0.65</v>
      </c>
      <c r="G28" s="99">
        <v>0.04</v>
      </c>
      <c r="H28" s="96">
        <v>2</v>
      </c>
      <c r="I28" s="116">
        <v>125000</v>
      </c>
      <c r="J28" s="84">
        <f>Таблица38[[#This Row],[Цены]]*Таблица38[[#This Row],[м³]]</f>
        <v>7150.0000000000009</v>
      </c>
      <c r="K28" s="97">
        <f>Таблица38[[#This Row],[Д
(М)]]*Таблица38[[#This Row],[Ш
(М)]]*Таблица38[[#This Row],[Т
(М)]]*Таблица38[[#This Row],[Кол-во (шт.)]]</f>
        <v>5.7200000000000008E-2</v>
      </c>
      <c r="L28" s="98"/>
    </row>
    <row r="29" spans="1:12">
      <c r="A29" s="4">
        <v>44742</v>
      </c>
      <c r="B29" s="57" t="s">
        <v>33</v>
      </c>
      <c r="C29" s="94" t="s">
        <v>34</v>
      </c>
      <c r="D29" s="94" t="s">
        <v>35</v>
      </c>
      <c r="E29" s="95">
        <v>1.2</v>
      </c>
      <c r="F29" s="95">
        <v>0.65</v>
      </c>
      <c r="G29" s="99">
        <v>0.04</v>
      </c>
      <c r="H29" s="96">
        <v>3</v>
      </c>
      <c r="I29" s="116">
        <v>125000</v>
      </c>
      <c r="J29" s="84">
        <f>Таблица38[[#This Row],[Цены]]*Таблица38[[#This Row],[м³]]</f>
        <v>11700</v>
      </c>
      <c r="K29" s="97">
        <f>Таблица38[[#This Row],[Д
(М)]]*Таблица38[[#This Row],[Ш
(М)]]*Таблица38[[#This Row],[Т
(М)]]*Таблица38[[#This Row],[Кол-во (шт.)]]</f>
        <v>9.3600000000000003E-2</v>
      </c>
      <c r="L29" s="98"/>
    </row>
    <row r="30" spans="1:12">
      <c r="A30" s="4">
        <v>44742</v>
      </c>
      <c r="B30" s="57" t="s">
        <v>33</v>
      </c>
      <c r="C30" s="94" t="s">
        <v>34</v>
      </c>
      <c r="D30" s="108" t="s">
        <v>42</v>
      </c>
      <c r="E30" s="109">
        <v>2</v>
      </c>
      <c r="F30" s="109">
        <v>0.6</v>
      </c>
      <c r="G30" s="110">
        <v>0.04</v>
      </c>
      <c r="H30" s="111">
        <v>4</v>
      </c>
      <c r="I30" s="117">
        <v>143000</v>
      </c>
      <c r="J30" s="112">
        <f>Таблица38[[#This Row],[Цены]]*Таблица38[[#This Row],[м³]]</f>
        <v>27456</v>
      </c>
      <c r="K30" s="113">
        <f>Таблица38[[#This Row],[Д
(М)]]*Таблица38[[#This Row],[Ш
(М)]]*Таблица38[[#This Row],[Т
(М)]]*Таблица38[[#This Row],[Кол-во (шт.)]]</f>
        <v>0.192</v>
      </c>
      <c r="L30" s="114"/>
    </row>
    <row r="31" spans="1:12">
      <c r="A31" s="4">
        <v>44742</v>
      </c>
      <c r="B31" s="57" t="s">
        <v>33</v>
      </c>
      <c r="C31" s="94" t="s">
        <v>34</v>
      </c>
      <c r="D31" s="108" t="s">
        <v>42</v>
      </c>
      <c r="E31" s="109">
        <v>1.9</v>
      </c>
      <c r="F31" s="109">
        <v>0.6</v>
      </c>
      <c r="G31" s="110">
        <v>0.04</v>
      </c>
      <c r="H31" s="111">
        <v>1</v>
      </c>
      <c r="I31" s="117">
        <v>143000</v>
      </c>
      <c r="J31" s="112">
        <f>Таблица38[[#This Row],[Цены]]*Таблица38[[#This Row],[м³]]</f>
        <v>6520.7999999999993</v>
      </c>
      <c r="K31" s="113">
        <f>Таблица38[[#This Row],[Д
(М)]]*Таблица38[[#This Row],[Ш
(М)]]*Таблица38[[#This Row],[Т
(М)]]*Таблица38[[#This Row],[Кол-во (шт.)]]</f>
        <v>4.5599999999999995E-2</v>
      </c>
      <c r="L31" s="114"/>
    </row>
    <row r="32" spans="1:12">
      <c r="A32" s="4">
        <v>44742</v>
      </c>
      <c r="B32" s="57" t="s">
        <v>33</v>
      </c>
      <c r="C32" s="94" t="s">
        <v>34</v>
      </c>
      <c r="D32" s="108" t="s">
        <v>35</v>
      </c>
      <c r="E32" s="109">
        <v>2</v>
      </c>
      <c r="F32" s="109">
        <v>0.6</v>
      </c>
      <c r="G32" s="110">
        <v>0.04</v>
      </c>
      <c r="H32" s="111">
        <v>1</v>
      </c>
      <c r="I32" s="117">
        <v>125000</v>
      </c>
      <c r="J32" s="112">
        <f>Таблица38[[#This Row],[Цены]]*Таблица38[[#This Row],[м³]]</f>
        <v>6000</v>
      </c>
      <c r="K32" s="113">
        <f>Таблица38[[#This Row],[Д
(М)]]*Таблица38[[#This Row],[Ш
(М)]]*Таблица38[[#This Row],[Т
(М)]]*Таблица38[[#This Row],[Кол-во (шт.)]]</f>
        <v>4.8000000000000001E-2</v>
      </c>
      <c r="L32" s="114"/>
    </row>
    <row r="33" spans="1:12">
      <c r="A33" s="107"/>
      <c r="B33" s="108"/>
      <c r="C33" s="108"/>
      <c r="D33" s="108"/>
      <c r="E33" s="109"/>
      <c r="F33" s="109"/>
      <c r="G33" s="110"/>
      <c r="H33" s="111"/>
      <c r="I33" s="109"/>
      <c r="J33" s="112">
        <f>Таблица38[[#This Row],[Цены]]*Таблица38[[#This Row],[м³]]</f>
        <v>0</v>
      </c>
      <c r="K33" s="113">
        <f>Таблица38[[#This Row],[Д
(М)]]*Таблица38[[#This Row],[Ш
(М)]]*Таблица38[[#This Row],[Т
(М)]]*Таблица38[[#This Row],[Кол-во (шт.)]]</f>
        <v>0</v>
      </c>
      <c r="L33" s="114"/>
    </row>
    <row r="34" spans="1:12">
      <c r="A34" s="107"/>
      <c r="B34" s="108"/>
      <c r="C34" s="108"/>
      <c r="D34" s="108"/>
      <c r="E34" s="109"/>
      <c r="F34" s="109"/>
      <c r="G34" s="110"/>
      <c r="H34" s="111"/>
      <c r="I34" s="109"/>
      <c r="J34" s="112">
        <f>Таблица38[[#This Row],[Цены]]*Таблица38[[#This Row],[м³]]</f>
        <v>0</v>
      </c>
      <c r="K34" s="113">
        <f>Таблица38[[#This Row],[Д
(М)]]*Таблица38[[#This Row],[Ш
(М)]]*Таблица38[[#This Row],[Т
(М)]]*Таблица38[[#This Row],[Кол-во (шт.)]]</f>
        <v>0</v>
      </c>
      <c r="L34" s="114"/>
    </row>
    <row r="35" spans="1:12">
      <c r="A35" s="5" t="s">
        <v>13</v>
      </c>
      <c r="B35" s="118"/>
      <c r="C35" s="118"/>
      <c r="D35" s="118"/>
      <c r="E35" s="10"/>
      <c r="F35" s="10"/>
      <c r="G35" s="77"/>
      <c r="H35" s="60">
        <f>SUBTOTAL(109,[Кол-во (шт.)])</f>
        <v>254</v>
      </c>
      <c r="I35" s="71"/>
      <c r="J35" s="71">
        <f>SUBTOTAL(109,[Стоимость])</f>
        <v>1042098.6000000002</v>
      </c>
      <c r="K35" s="119">
        <f>SUBTOTAL(109,[м³])</f>
        <v>8.3852399999999996</v>
      </c>
      <c r="L35" s="15">
        <f>Таблица38[[#Totals],[Стоимость]]*1%</f>
        <v>10420.986000000003</v>
      </c>
    </row>
    <row r="38" spans="1:12" ht="15.75">
      <c r="A38" s="6" t="s">
        <v>22</v>
      </c>
      <c r="B38" s="58"/>
      <c r="C38" s="58"/>
      <c r="D38" s="58"/>
      <c r="E38" s="104"/>
      <c r="F38" s="104"/>
      <c r="K38" s="7" t="s">
        <v>14</v>
      </c>
      <c r="L38" s="50"/>
    </row>
    <row r="40" spans="1:12">
      <c r="A40" s="105" t="s">
        <v>36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</row>
    <row r="41" spans="1:12" ht="15.7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</row>
  </sheetData>
  <mergeCells count="3">
    <mergeCell ref="A2:L2"/>
    <mergeCell ref="E38:F38"/>
    <mergeCell ref="A40:L41"/>
  </mergeCells>
  <dataValidations count="7">
    <dataValidation type="list" allowBlank="1" showInputMessage="1" showErrorMessage="1" sqref="D36:D1048576 D1:D4">
      <formula1>Сорт_Щита</formula1>
    </dataValidation>
    <dataValidation type="list" allowBlank="1" showInputMessage="1" showErrorMessage="1" sqref="I5:I34">
      <formula1>INDIRECT("Цена["&amp;$D5&amp;"]")</formula1>
    </dataValidation>
    <dataValidation type="list" allowBlank="1" showInputMessage="1" showErrorMessage="1" sqref="L5:L34">
      <formula1>№_Заказа_Щит</formula1>
    </dataValidation>
    <dataValidation type="list" allowBlank="1" showInputMessage="1" showErrorMessage="1" sqref="D5:D34">
      <formula1>INDIRECT("Цена[#Заголовки]")</formula1>
    </dataValidation>
    <dataValidation type="list" allowBlank="1" showInputMessage="1" showErrorMessage="1" sqref="G1:G34 G36:G1048576">
      <formula1>Толщина_Щит</formula1>
    </dataValidation>
    <dataValidation type="list" allowBlank="1" showInputMessage="1" showErrorMessage="1" sqref="B1:B34 B36:B1048576">
      <formula1>Древесина_Щ</formula1>
    </dataValidation>
    <dataValidation type="list" allowBlank="1" showInputMessage="1" showErrorMessage="1" sqref="C36:C1048576 C1:C34">
      <formula1>Качество_Щит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rgb="FFFF0000"/>
  </sheetPr>
  <dimension ref="A1:L21"/>
  <sheetViews>
    <sheetView workbookViewId="0">
      <selection activeCell="G40" sqref="G40"/>
    </sheetView>
  </sheetViews>
  <sheetFormatPr defaultRowHeight="15"/>
  <cols>
    <col min="1" max="1" width="15.5703125" style="55" customWidth="1"/>
    <col min="2" max="2" width="18.85546875" style="55" bestFit="1" customWidth="1"/>
    <col min="3" max="3" width="18.5703125" style="55" bestFit="1" customWidth="1"/>
    <col min="4" max="4" width="15.85546875" style="55" bestFit="1" customWidth="1"/>
    <col min="5" max="5" width="16.140625" style="1" bestFit="1" customWidth="1"/>
    <col min="6" max="9" width="9.140625" style="1"/>
    <col min="10" max="12" width="9.140625" style="68"/>
    <col min="13" max="16384" width="9.140625" style="1"/>
  </cols>
  <sheetData>
    <row r="1" spans="1:12">
      <c r="A1" s="51" t="s">
        <v>37</v>
      </c>
      <c r="B1" s="51" t="s">
        <v>38</v>
      </c>
      <c r="C1" s="51" t="s">
        <v>39</v>
      </c>
      <c r="D1" s="51" t="s">
        <v>40</v>
      </c>
      <c r="E1" s="51" t="s">
        <v>41</v>
      </c>
      <c r="G1" s="72" t="s">
        <v>42</v>
      </c>
      <c r="H1" s="73" t="s">
        <v>35</v>
      </c>
      <c r="I1" s="74" t="s">
        <v>43</v>
      </c>
      <c r="J1" s="85" t="s">
        <v>49</v>
      </c>
      <c r="K1" s="85" t="s">
        <v>50</v>
      </c>
      <c r="L1" s="85" t="s">
        <v>51</v>
      </c>
    </row>
    <row r="2" spans="1:12">
      <c r="A2" s="52" t="s">
        <v>44</v>
      </c>
      <c r="B2" s="53" t="s">
        <v>34</v>
      </c>
      <c r="C2" s="53">
        <v>0.02</v>
      </c>
      <c r="D2" s="53" t="s">
        <v>42</v>
      </c>
      <c r="E2" s="53" t="s">
        <v>33</v>
      </c>
      <c r="G2" s="70">
        <v>124000</v>
      </c>
      <c r="H2" s="70">
        <v>118000</v>
      </c>
      <c r="I2" s="70">
        <v>109000</v>
      </c>
      <c r="J2" s="85"/>
      <c r="K2" s="85"/>
      <c r="L2" s="85"/>
    </row>
    <row r="3" spans="1:12">
      <c r="A3" s="54"/>
      <c r="B3" s="54" t="s">
        <v>45</v>
      </c>
      <c r="C3" s="54">
        <v>0.04</v>
      </c>
      <c r="D3" s="54" t="s">
        <v>35</v>
      </c>
      <c r="E3" s="53" t="s">
        <v>46</v>
      </c>
      <c r="G3" s="70">
        <v>161000</v>
      </c>
      <c r="H3" s="70">
        <v>146000</v>
      </c>
      <c r="I3" s="70">
        <v>134000</v>
      </c>
      <c r="J3" s="84"/>
      <c r="K3" s="84"/>
      <c r="L3" s="84"/>
    </row>
    <row r="4" spans="1:12">
      <c r="A4" s="54"/>
      <c r="B4" s="52" t="s">
        <v>47</v>
      </c>
      <c r="C4" s="54">
        <v>3.5000000000000003E-2</v>
      </c>
      <c r="D4" s="54" t="s">
        <v>43</v>
      </c>
      <c r="E4" s="53" t="s">
        <v>52</v>
      </c>
      <c r="G4" s="70">
        <v>120000</v>
      </c>
      <c r="H4" s="70">
        <v>100000</v>
      </c>
      <c r="I4" s="70">
        <v>91000</v>
      </c>
      <c r="J4" s="84"/>
      <c r="K4" s="84"/>
      <c r="L4" s="84"/>
    </row>
    <row r="5" spans="1:12">
      <c r="A5" s="54"/>
      <c r="B5" s="54"/>
      <c r="C5" s="54">
        <v>0.03</v>
      </c>
      <c r="D5" s="54" t="s">
        <v>48</v>
      </c>
      <c r="E5" s="54" t="s">
        <v>53</v>
      </c>
      <c r="G5" s="70">
        <v>143000</v>
      </c>
      <c r="H5" s="70">
        <v>125000</v>
      </c>
      <c r="I5" s="70">
        <v>117000</v>
      </c>
      <c r="J5" s="84"/>
      <c r="K5" s="84"/>
      <c r="L5" s="84"/>
    </row>
    <row r="6" spans="1:12">
      <c r="A6" s="52"/>
      <c r="B6" s="52"/>
      <c r="C6" s="52">
        <v>3.7999999999999999E-2</v>
      </c>
      <c r="D6" s="52"/>
      <c r="E6" s="52" t="s">
        <v>55</v>
      </c>
      <c r="G6" s="70"/>
      <c r="H6" s="70"/>
      <c r="I6" s="70"/>
      <c r="J6" s="84"/>
      <c r="K6" s="84"/>
      <c r="L6" s="84"/>
    </row>
    <row r="7" spans="1:12">
      <c r="A7" s="52"/>
      <c r="B7" s="52"/>
      <c r="C7" s="52">
        <v>3.9E-2</v>
      </c>
      <c r="D7" s="52"/>
      <c r="E7" s="52" t="s">
        <v>56</v>
      </c>
      <c r="G7" s="70"/>
      <c r="H7" s="70"/>
      <c r="I7" s="70"/>
      <c r="J7" s="84"/>
      <c r="K7" s="84"/>
      <c r="L7" s="84"/>
    </row>
    <row r="8" spans="1:12">
      <c r="A8" s="54"/>
      <c r="B8" s="54"/>
      <c r="C8" s="54">
        <v>1.4999999999999999E-2</v>
      </c>
      <c r="D8" s="54"/>
      <c r="E8" s="54"/>
      <c r="G8" s="70"/>
      <c r="H8" s="70"/>
      <c r="I8" s="70"/>
      <c r="J8" s="84"/>
      <c r="K8" s="84"/>
      <c r="L8" s="84"/>
    </row>
    <row r="9" spans="1:12">
      <c r="A9" s="54"/>
      <c r="B9" s="54"/>
      <c r="C9" s="54">
        <v>1.7999999999999999E-2</v>
      </c>
      <c r="D9" s="54"/>
      <c r="E9" s="54"/>
      <c r="G9" s="70"/>
      <c r="H9" s="70"/>
      <c r="I9" s="70"/>
      <c r="J9" s="84"/>
      <c r="K9" s="84"/>
      <c r="L9" s="84"/>
    </row>
    <row r="10" spans="1:12">
      <c r="A10" s="54"/>
      <c r="B10" s="54"/>
      <c r="C10" s="54">
        <v>2.5000000000000001E-2</v>
      </c>
      <c r="D10" s="54"/>
      <c r="E10" s="54"/>
      <c r="G10" s="70"/>
      <c r="H10" s="70"/>
      <c r="I10" s="70"/>
      <c r="J10" s="84"/>
      <c r="K10" s="84"/>
      <c r="L10" s="84"/>
    </row>
    <row r="11" spans="1:12">
      <c r="A11" s="54"/>
      <c r="B11" s="54"/>
      <c r="C11" s="54">
        <v>2.7E-2</v>
      </c>
      <c r="D11" s="54"/>
      <c r="E11" s="54"/>
      <c r="G11" s="70"/>
      <c r="H11" s="70"/>
      <c r="I11" s="70"/>
      <c r="J11" s="84"/>
      <c r="K11" s="84"/>
      <c r="L11" s="84"/>
    </row>
    <row r="12" spans="1:12">
      <c r="A12" s="54"/>
      <c r="B12" s="54"/>
      <c r="C12" s="54">
        <v>2.9000000000000001E-2</v>
      </c>
      <c r="D12" s="54"/>
      <c r="E12" s="54"/>
      <c r="G12" s="70"/>
      <c r="H12" s="70"/>
      <c r="I12" s="70"/>
      <c r="J12" s="84"/>
      <c r="K12" s="84"/>
      <c r="L12" s="84"/>
    </row>
    <row r="13" spans="1:12">
      <c r="A13" s="54"/>
      <c r="B13" s="54"/>
      <c r="C13" s="54">
        <v>2.8000000000000001E-2</v>
      </c>
      <c r="D13" s="54"/>
      <c r="E13" s="54"/>
      <c r="G13" s="70"/>
      <c r="H13" s="70"/>
      <c r="I13" s="70"/>
      <c r="J13" s="84"/>
      <c r="K13" s="84"/>
      <c r="L13" s="84"/>
    </row>
    <row r="14" spans="1:12">
      <c r="A14" s="54"/>
      <c r="B14" s="54"/>
      <c r="C14" s="54">
        <v>3.9E-2</v>
      </c>
      <c r="D14" s="54"/>
      <c r="E14" s="54"/>
      <c r="G14" s="70"/>
      <c r="H14" s="70"/>
      <c r="I14" s="70"/>
      <c r="J14" s="84"/>
      <c r="K14" s="84"/>
      <c r="L14" s="84"/>
    </row>
    <row r="15" spans="1:12">
      <c r="A15" s="54"/>
      <c r="B15" s="54"/>
      <c r="C15" s="54">
        <v>3.6999999999999998E-2</v>
      </c>
      <c r="D15" s="54"/>
      <c r="E15" s="54"/>
      <c r="G15" s="70"/>
      <c r="H15" s="71"/>
      <c r="I15" s="71"/>
      <c r="J15" s="84"/>
      <c r="K15" s="84"/>
      <c r="L15" s="84"/>
    </row>
    <row r="16" spans="1:12">
      <c r="A16" s="54"/>
      <c r="B16" s="54"/>
      <c r="C16" s="54">
        <v>3.5999999999999997E-2</v>
      </c>
      <c r="D16" s="54"/>
      <c r="E16" s="54"/>
      <c r="G16" s="75"/>
      <c r="H16" s="75"/>
      <c r="I16" s="75"/>
      <c r="J16" s="84"/>
      <c r="K16" s="84"/>
      <c r="L16" s="84"/>
    </row>
    <row r="17" spans="1:12">
      <c r="A17" s="54"/>
      <c r="B17" s="54"/>
      <c r="C17" s="54">
        <v>2.5999999999999999E-2</v>
      </c>
      <c r="D17" s="54"/>
      <c r="E17" s="54"/>
      <c r="G17" s="75"/>
      <c r="H17" s="75"/>
      <c r="I17" s="75"/>
      <c r="J17" s="75"/>
      <c r="K17" s="75"/>
      <c r="L17" s="75"/>
    </row>
    <row r="18" spans="1:12">
      <c r="A18" s="54"/>
      <c r="B18" s="54"/>
      <c r="C18" s="54">
        <v>2.5000000000000001E-2</v>
      </c>
      <c r="D18" s="54"/>
      <c r="E18" s="54"/>
      <c r="G18" s="115"/>
      <c r="H18" s="115"/>
      <c r="I18" s="115"/>
      <c r="J18" s="115"/>
      <c r="K18" s="115"/>
      <c r="L18" s="115"/>
    </row>
    <row r="19" spans="1:12">
      <c r="A19" s="52"/>
      <c r="B19" s="52"/>
      <c r="C19" s="52">
        <v>1.9E-2</v>
      </c>
      <c r="D19" s="52"/>
      <c r="E19" s="52"/>
      <c r="G19" s="115"/>
      <c r="H19" s="115"/>
      <c r="I19" s="115"/>
      <c r="J19" s="115"/>
      <c r="K19" s="115"/>
      <c r="L19" s="115"/>
    </row>
    <row r="20" spans="1:12">
      <c r="G20" s="115"/>
      <c r="H20" s="115"/>
      <c r="I20" s="115"/>
      <c r="J20" s="115"/>
      <c r="K20" s="115"/>
      <c r="L20" s="115"/>
    </row>
    <row r="21" spans="1:12">
      <c r="G21" s="115"/>
      <c r="H21" s="115"/>
      <c r="I21" s="115"/>
      <c r="J21" s="115"/>
      <c r="K21" s="115"/>
      <c r="L21" s="115"/>
    </row>
  </sheetData>
  <pageMargins left="0.7" right="0.7" top="0.75" bottom="0.75" header="0.3" footer="0.3"/>
  <pageSetup paperSize="9" orientation="portrait" horizontalDpi="180" verticalDpi="18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23</vt:i4>
      </vt:variant>
    </vt:vector>
  </HeadingPairs>
  <TitlesOfParts>
    <vt:vector size="29" baseType="lpstr">
      <vt:lpstr>Акт вывоза щита со склада 12</vt:lpstr>
      <vt:lpstr>Акт передачи доски в ЦКЩ 11</vt:lpstr>
      <vt:lpstr>Заявка на доску для ЦКЩ 11.1</vt:lpstr>
      <vt:lpstr>Акт передачи щита на склад 10</vt:lpstr>
      <vt:lpstr>Акт передачи щита на склад 10.1</vt:lpstr>
      <vt:lpstr>Список</vt:lpstr>
      <vt:lpstr>'Акт передачи щита на склад 10.1'!№_Заказа_Щ</vt:lpstr>
      <vt:lpstr>'Заявка на доску для ЦКЩ 11.1'!№_Заказа_Щ</vt:lpstr>
      <vt:lpstr>№_Заказа_Щ</vt:lpstr>
      <vt:lpstr>'Акт передачи щита на склад 10.1'!№_Заказа_Щит</vt:lpstr>
      <vt:lpstr>'Заявка на доску для ЦКЩ 11.1'!№_Заказа_Щит</vt:lpstr>
      <vt:lpstr>№_Заказа_Щит</vt:lpstr>
      <vt:lpstr>'Акт передачи щита на склад 10.1'!Древесина_Щ</vt:lpstr>
      <vt:lpstr>'Заявка на доску для ЦКЩ 11.1'!Древесина_Щ</vt:lpstr>
      <vt:lpstr>Древесина_Щ</vt:lpstr>
      <vt:lpstr>'Акт передачи щита на склад 10.1'!Качество_Щит</vt:lpstr>
      <vt:lpstr>'Заявка на доску для ЦКЩ 11.1'!Качество_Щит</vt:lpstr>
      <vt:lpstr>Качество_Щит</vt:lpstr>
      <vt:lpstr>'Акт вывоза щита со склада 12'!Область_печати</vt:lpstr>
      <vt:lpstr>'Акт передачи доски в ЦКЩ 11'!Область_печати</vt:lpstr>
      <vt:lpstr>'Акт передачи щита на склад 10'!Область_печати</vt:lpstr>
      <vt:lpstr>'Акт передачи щита на склад 10.1'!Область_печати</vt:lpstr>
      <vt:lpstr>'Заявка на доску для ЦКЩ 11.1'!Область_печати</vt:lpstr>
      <vt:lpstr>'Акт передачи щита на склад 10.1'!Сорт_Щита</vt:lpstr>
      <vt:lpstr>'Заявка на доску для ЦКЩ 11.1'!Сорт_Щита</vt:lpstr>
      <vt:lpstr>Сорт_Щита</vt:lpstr>
      <vt:lpstr>'Акт передачи щита на склад 10.1'!Толщина_Щит</vt:lpstr>
      <vt:lpstr>'Заявка на доску для ЦКЩ 11.1'!Толщина_Щит</vt:lpstr>
      <vt:lpstr>Толщина_Щит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2022-07-01T11:45:43Z</dcterms:modified>
</cp:coreProperties>
</file>