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<sst xmlns="http://schemas.openxmlformats.org/spreadsheetml/2006/main" count="306" uniqueCount="306">
  <si>
    <t xml:space="preserve">Цены указаны с НДС</t>
  </si>
  <si>
    <t>№</t>
  </si>
  <si>
    <t xml:space="preserve">Сорт </t>
  </si>
  <si>
    <t xml:space="preserve">Вес упаковки</t>
  </si>
  <si>
    <t xml:space="preserve">Вес листа</t>
  </si>
  <si>
    <t xml:space="preserve">МДФ шлифованный (F), Кастамону</t>
  </si>
  <si>
    <t xml:space="preserve">МДФ ШЛ  6 мм, 2800*2070, Кастамону </t>
  </si>
  <si>
    <t>1сорт(F)</t>
  </si>
  <si>
    <t xml:space="preserve">МДФ ШЛ  8 мм, 2800*2070, Кастамону </t>
  </si>
  <si>
    <t xml:space="preserve">МДФ ШЛ  10 мм, 2800*2070, Кастамону </t>
  </si>
  <si>
    <t xml:space="preserve">МДФ ШЛ  12 мм, 2800*2070, Кастамону </t>
  </si>
  <si>
    <t xml:space="preserve">МДФ ШЛ  16 мм, 2800*2070, Кастамону </t>
  </si>
  <si>
    <t xml:space="preserve">МДФ ШЛ  19 мм, 2800*2070, Кастамону </t>
  </si>
  <si>
    <t xml:space="preserve">МДФ ШЛ  22 мм, 2800*2070, Кастамону </t>
  </si>
  <si>
    <t xml:space="preserve">МДФ ШЛ  25 мм, 2800*2070, Кастамону </t>
  </si>
  <si>
    <t xml:space="preserve">МДФ ШЛ  30 мм, 2800*2070, Кастамону </t>
  </si>
  <si>
    <t xml:space="preserve">МДФ ламинированный БЕЛЫЙ, Кастамону</t>
  </si>
  <si>
    <t xml:space="preserve">ЛМДФ ОС 16 мм, 2800*2070, Кастамону </t>
  </si>
  <si>
    <t xml:space="preserve">ЛМДФ ОС 19 мм, 2800*2070, Кастамону </t>
  </si>
  <si>
    <t xml:space="preserve">ЛМДФ ОС 22 мм, 2800*2070, Кастамону </t>
  </si>
  <si>
    <t xml:space="preserve">ЛМДФ ДС 16 мм, 2800*2070, Кастамону </t>
  </si>
  <si>
    <t xml:space="preserve">ЛМДФ ДС 19 мм, 2800*2070, Кастамону </t>
  </si>
  <si>
    <t xml:space="preserve">МДФ, Гомель</t>
  </si>
  <si>
    <t xml:space="preserve">МДФ ШЛ 10 мм, 2800*2070, Гомель</t>
  </si>
  <si>
    <t>1сорт</t>
  </si>
  <si>
    <t xml:space="preserve">1 сорт</t>
  </si>
  <si>
    <t>ДВП</t>
  </si>
  <si>
    <t>2/2</t>
  </si>
  <si>
    <t>4/4</t>
  </si>
  <si>
    <t xml:space="preserve">2 сорт</t>
  </si>
  <si>
    <t xml:space="preserve">Упаковок в машине</t>
  </si>
  <si>
    <t xml:space="preserve">НАЗВАНИЕ                                                      Толщина/формат, мм/производитель</t>
  </si>
  <si>
    <t xml:space="preserve">МДФ ШЛ  18 мм, 2800*2070, Кастамону</t>
  </si>
  <si>
    <t xml:space="preserve">МДФ ШЛ  28 мм, 2800*2070, Кастамону </t>
  </si>
  <si>
    <t xml:space="preserve">МДФ ШЛ  22 мм, 2800*2070,  Павловск </t>
  </si>
  <si>
    <t xml:space="preserve">ДСП шлифованный</t>
  </si>
  <si>
    <t xml:space="preserve">ул. Коминтерна 39с        </t>
  </si>
  <si>
    <t xml:space="preserve">www.tdselena.ru   </t>
  </si>
  <si>
    <t xml:space="preserve">г. Нижний Новгород        </t>
  </si>
  <si>
    <t xml:space="preserve">Фанера 4*1525*1525, Нордплит</t>
  </si>
  <si>
    <t xml:space="preserve">Фанера 6*1525*1525, Нордплит</t>
  </si>
  <si>
    <t xml:space="preserve">Фанера 8*1525*1525, Нордплит</t>
  </si>
  <si>
    <t xml:space="preserve">Фанера 10*1525*1525, Нордплит</t>
  </si>
  <si>
    <t xml:space="preserve">Фанера 12*1525*1525, Нордплит</t>
  </si>
  <si>
    <t xml:space="preserve">Фанера 15*1525*1525, Нордплит</t>
  </si>
  <si>
    <t xml:space="preserve">Фанера 21*1525*1525, Нордплит</t>
  </si>
  <si>
    <t>3/3</t>
  </si>
  <si>
    <t xml:space="preserve">Фанера  ФК березовая</t>
  </si>
  <si>
    <t xml:space="preserve">Фанера  ФСФ березовая</t>
  </si>
  <si>
    <t xml:space="preserve">Фанера ФСФ березовая ламинированная F/F (гладкая)</t>
  </si>
  <si>
    <t xml:space="preserve">Фанера 9*1220*2440, Плайтерра</t>
  </si>
  <si>
    <t xml:space="preserve">Фанера 12*1220*2440, Плайтерра</t>
  </si>
  <si>
    <t xml:space="preserve">Фанера 15*1220*2440, Плайтерра</t>
  </si>
  <si>
    <t xml:space="preserve">Фанера 18*1220*2440, Плайтерра</t>
  </si>
  <si>
    <t xml:space="preserve">Фанера 21*1220*2440, Плайтерра</t>
  </si>
  <si>
    <t>1/1</t>
  </si>
  <si>
    <t xml:space="preserve">Фанера ФСФ березовая ламинированная F/W (гладкая/сетка)</t>
  </si>
  <si>
    <t xml:space="preserve">Фанера ФСФ хвоя</t>
  </si>
  <si>
    <t xml:space="preserve">ЛХДФ Белый  3 мм, 2800*2070, Кроношпан</t>
  </si>
  <si>
    <t xml:space="preserve">Фанера 4*1525*1525, Технофлекс (Парижская коммуна)</t>
  </si>
  <si>
    <t xml:space="preserve">Фанера 6*1525*1525, Технофлекс (Парижская коммуна)</t>
  </si>
  <si>
    <t xml:space="preserve">Фанера 8*1525*1525, Технофлекс (Парижская коммуна)</t>
  </si>
  <si>
    <t xml:space="preserve">Фанера 10*1525*1525, Технофлекс (Парижская коммуна)</t>
  </si>
  <si>
    <t xml:space="preserve">Фанера 12*1525*1525, Технофлекс (Парижская коммуна)</t>
  </si>
  <si>
    <t xml:space="preserve">Фанера 15*1525*1525, Технофлекс (Парижская коммуна)</t>
  </si>
  <si>
    <t xml:space="preserve">Фанера 4*1525*1525, Ш2, Технофлекс (Парижская коммуна)</t>
  </si>
  <si>
    <t xml:space="preserve">Фанера 6*1525*1525, Ш2, Технофлекс (Парижская коммуна)</t>
  </si>
  <si>
    <t xml:space="preserve">Фанера 8*1525*1525, Ш2, Технофлекс (Парижская коммуна)</t>
  </si>
  <si>
    <t xml:space="preserve">Фанера 10*1525*1525, Ш2, Технофлекс (Парижская коммуна)</t>
  </si>
  <si>
    <t xml:space="preserve">Фанера 12*1525*1525, Ш2, Технофлекс (Парижская коммуна)</t>
  </si>
  <si>
    <t xml:space="preserve">Фанера 15*1525*1525, Ш2, Технофлекс (Парижская коммуна)</t>
  </si>
  <si>
    <t xml:space="preserve">300 листов в машине</t>
  </si>
  <si>
    <t xml:space="preserve">Фанера 12*1250*2500, Плайтерра</t>
  </si>
  <si>
    <t xml:space="preserve">Фанера 15*1250*2500, Плайтерра</t>
  </si>
  <si>
    <t xml:space="preserve">Фанера 21*1250*2500, Плайтерра</t>
  </si>
  <si>
    <t xml:space="preserve">Фанера 18*1250*2500, Плайтерра</t>
  </si>
  <si>
    <t xml:space="preserve">ХДФ  3 мм, 2800*2070, Кроношпан</t>
  </si>
  <si>
    <t xml:space="preserve">Фанера 9*1220*2440, Илим тимбер</t>
  </si>
  <si>
    <t xml:space="preserve">Фанера 12*1220*2440, Илим тимбер</t>
  </si>
  <si>
    <t xml:space="preserve">Фанера 15*1220*2440, Илим тимбер</t>
  </si>
  <si>
    <t xml:space="preserve">Фанера 18*1220*2440, Илим тимбер</t>
  </si>
  <si>
    <t xml:space="preserve">Фанера 21*1220*2440, Илим тимбер</t>
  </si>
  <si>
    <t xml:space="preserve">Фанера 6,5*1220*2440, Илим тимбер</t>
  </si>
  <si>
    <t xml:space="preserve">МДФ , Павловск</t>
  </si>
  <si>
    <t xml:space="preserve">МДФ , Кроношпан</t>
  </si>
  <si>
    <t xml:space="preserve">МДФ ШЛ 16 мм, 2500*2070, Кроношпан (Калуга)</t>
  </si>
  <si>
    <t xml:space="preserve">тел.: 8-831-413-31-31</t>
  </si>
  <si>
    <t xml:space="preserve">цена от 1 пачки</t>
  </si>
  <si>
    <t xml:space="preserve">наценка от 1 пачки</t>
  </si>
  <si>
    <t xml:space="preserve">ДВП 2,5*2745*1700, Пермский ДСК</t>
  </si>
  <si>
    <t xml:space="preserve">3 сорт</t>
  </si>
  <si>
    <t xml:space="preserve">ДСП 16*3500*1750, Муром</t>
  </si>
  <si>
    <t xml:space="preserve">ДСП ламинированный</t>
  </si>
  <si>
    <t xml:space="preserve">Фанерная полоса</t>
  </si>
  <si>
    <t xml:space="preserve">МДФ Кастамону, 2,3,4 сорта</t>
  </si>
  <si>
    <t xml:space="preserve">цены, размеры и наличие по запросу</t>
  </si>
  <si>
    <t xml:space="preserve">фанерная полоса в ассортименте</t>
  </si>
  <si>
    <t xml:space="preserve">4 сорт</t>
  </si>
  <si>
    <t xml:space="preserve">Цена за м2 при покупке от листа</t>
  </si>
  <si>
    <t xml:space="preserve">ХДФ считать как МДФ</t>
  </si>
  <si>
    <t xml:space="preserve">Цена за м2 при покупке от 30 листов</t>
  </si>
  <si>
    <t xml:space="preserve">Цена за м2 при покупке от фуры</t>
  </si>
  <si>
    <t xml:space="preserve">Фанера 3*1515*1525, Технофлекс (Парижская коммуна)</t>
  </si>
  <si>
    <t xml:space="preserve">Фанера 4*1515*1525, Ш2, Технофлекс (Парижская коммуна)</t>
  </si>
  <si>
    <t>3/4</t>
  </si>
  <si>
    <t xml:space="preserve">Фанера 9*1525*1525, Технофлекс (Парижская коммуна)</t>
  </si>
  <si>
    <t>2/4</t>
  </si>
  <si>
    <t>-</t>
  </si>
  <si>
    <t xml:space="preserve">Фанера ШОП</t>
  </si>
  <si>
    <t xml:space="preserve">Фанера ФК, ШОП, ШЛ, 3*1525*1525, Технофлекс (Парижская коммуна)</t>
  </si>
  <si>
    <t xml:space="preserve">Фанера ФК, ШОП, ШЛ, 4*1525*1525, Технофлекс (Парижская коммуна)</t>
  </si>
  <si>
    <t xml:space="preserve">Фанера ФСФ, ШОП, 4*1525*1525, Технофлекс (Парижская коммуна)</t>
  </si>
  <si>
    <t xml:space="preserve">Фанера ФК, ШОП, ШЛ, 6*1525*1525, Технофлекс (Парижская коммуна)</t>
  </si>
  <si>
    <t>ТСН-40</t>
  </si>
  <si>
    <t xml:space="preserve">ДВП Т 3,2*2745*1700, Пермский ДСК, гр.Б</t>
  </si>
  <si>
    <t xml:space="preserve">ДВП 3,2*2745*1700,  Туринск, гр.А</t>
  </si>
  <si>
    <t xml:space="preserve">ДВП 3,2*2440*2050, Вятский Фанерный Комбинат</t>
  </si>
  <si>
    <t xml:space="preserve">ДВП 4*2440*2050, Вятский Фанерный Комбинат</t>
  </si>
  <si>
    <t xml:space="preserve">ДВПО белый 3,2*2745*1700, Спика</t>
  </si>
  <si>
    <t xml:space="preserve">ДВПО Дуб Венге 3,2*2745*1700, Спика</t>
  </si>
  <si>
    <t xml:space="preserve">ЛДСП 16*2750*1830, белый фон 101 РЕ, Кроностар</t>
  </si>
  <si>
    <t>11</t>
  </si>
  <si>
    <t>33</t>
  </si>
  <si>
    <t xml:space="preserve">ЛМДФ ОС 10 мм, 2800*2070, Гомель</t>
  </si>
  <si>
    <t xml:space="preserve">ДВП 3,2*2745*1700, Уральский лес</t>
  </si>
  <si>
    <t xml:space="preserve">ЛМДФ ДС 22 мм, 2800*2070, Кастамону </t>
  </si>
  <si>
    <t xml:space="preserve">Фанера 3*1525*1525, Тавдинский ФПК</t>
  </si>
  <si>
    <t xml:space="preserve">Фанера 4*1525*1525, Тавдинский ФПК</t>
  </si>
  <si>
    <t>1/2</t>
  </si>
  <si>
    <t xml:space="preserve">Фанера 6*1525*1525, Тавдинский ФПК</t>
  </si>
  <si>
    <t xml:space="preserve">Фанера 9*1525*1525, Тавдинский ФПК</t>
  </si>
  <si>
    <t xml:space="preserve">Фанера 10*1525*1525, Тавдинский ФПК</t>
  </si>
  <si>
    <t xml:space="preserve">Фанера 12*1525*1525, Тавдинский ФПК</t>
  </si>
  <si>
    <t xml:space="preserve">Фанера 15*1525*1525, Тавдинский ФПК</t>
  </si>
  <si>
    <t xml:space="preserve">Фанера ФК 1525*1525*11мм ШОП Архангельск</t>
  </si>
  <si>
    <t xml:space="preserve">Фанера ФК 1525*1525*12мм ШОП Архангельск</t>
  </si>
  <si>
    <t xml:space="preserve">Фанера ФК 1525*1525*13мм ШОП Архангельск</t>
  </si>
  <si>
    <t xml:space="preserve">Фанера ФК 1525*1525*15мм ШОП Архангельск</t>
  </si>
  <si>
    <t xml:space="preserve">Фанера ФК 1525*1525*16мм ШОП Архангельск</t>
  </si>
  <si>
    <t xml:space="preserve">Фанера ФК 1525*1525*5мм ШОП Архангельск</t>
  </si>
  <si>
    <t xml:space="preserve">Фанера ФК 1525*1525*6мм ШОП Архангельск</t>
  </si>
  <si>
    <t xml:space="preserve">Фанера ФК 1525*1525*7мм ШОП Архангельск</t>
  </si>
  <si>
    <t xml:space="preserve">Фанера ФК 1525*1525*8мм ШОП Архангельск</t>
  </si>
  <si>
    <t xml:space="preserve">Фанера ФСФ 1525*1525*10мм ШОП Архангельск</t>
  </si>
  <si>
    <t xml:space="preserve">Фанера ФСФ 1525*1525*11мм ШОП Архангельск</t>
  </si>
  <si>
    <t xml:space="preserve">Фанера ФСФ 1525*1525*13мм ШОП Архангельск</t>
  </si>
  <si>
    <t xml:space="preserve">ламинат, 8 мм</t>
  </si>
  <si>
    <t xml:space="preserve">ламинат, 10 мм</t>
  </si>
  <si>
    <t xml:space="preserve">ламинат, 12 мм</t>
  </si>
  <si>
    <t>2/3</t>
  </si>
  <si>
    <t xml:space="preserve">цена за м. кв.</t>
  </si>
  <si>
    <t xml:space="preserve">Ламинат, сортовой</t>
  </si>
  <si>
    <t xml:space="preserve">описание дефектов</t>
  </si>
  <si>
    <t xml:space="preserve">без внешних пятен, замок или ровный или с небольшими надломами не мешающими стыковать друг с другом</t>
  </si>
  <si>
    <t xml:space="preserve">с внешними не сильно заметными дефектами, замок немного поврежден, но возможно использовать</t>
  </si>
  <si>
    <t xml:space="preserve">с внешними сильно заметными пятнами и дефектами. Замки немного надломаны, но возможно состыковать</t>
  </si>
  <si>
    <t xml:space="preserve">с внешними сильными пятнами и недоклеями, замок вырван</t>
  </si>
  <si>
    <t xml:space="preserve">МДФ ШЛ  38 мм, 2800*2070, Кастамону </t>
  </si>
  <si>
    <t xml:space="preserve">МДФ ламинированный БЕЛЫЙ, Мостодрев</t>
  </si>
  <si>
    <t xml:space="preserve">ОСП Кроношпан</t>
  </si>
  <si>
    <t xml:space="preserve">ОСП Муром</t>
  </si>
  <si>
    <t xml:space="preserve">ОСП-3 влагостойкая 9*1250*2500, Муром</t>
  </si>
  <si>
    <t xml:space="preserve">ДСП 10*2800*2070, Кроностар</t>
  </si>
  <si>
    <t>6</t>
  </si>
  <si>
    <t>80</t>
  </si>
  <si>
    <t xml:space="preserve">ОСП-3 влагостойкая 9*1250*2500, Кроношпан</t>
  </si>
  <si>
    <t xml:space="preserve">ОСП-3 влагостойкая 12*1250*2500, Кроношпан</t>
  </si>
  <si>
    <t xml:space="preserve">ОСП-3 влагостойкая 22*1250*2500, Кроношпан</t>
  </si>
  <si>
    <t xml:space="preserve">Фанера 18*1220*2440, ТУ, Сатис</t>
  </si>
  <si>
    <t xml:space="preserve">Фанера ФК 1525*1525*10мм ШОП Архангельск</t>
  </si>
  <si>
    <t xml:space="preserve">Фанера ФК 1525*1525*14мм ШОП Архангельск</t>
  </si>
  <si>
    <t xml:space="preserve">Фанера ФК 1525*1525*20мм ШОП Архангельск</t>
  </si>
  <si>
    <t xml:space="preserve">Фанера ФК 1525*1525*21мм ШОП Архангельск</t>
  </si>
  <si>
    <t xml:space="preserve">Фанера ФСФ 1525*1525*12мм ШОП Архангельск</t>
  </si>
  <si>
    <t xml:space="preserve">Фанера ФСФ 1525*1525*16мм ШОП Архангельск</t>
  </si>
  <si>
    <t xml:space="preserve">Фанера ФСФ 1525*1525*18мм ШОП Архангельск</t>
  </si>
  <si>
    <t xml:space="preserve">Фанера ФСФ 1525*1525*20мм ШОП Архангельск</t>
  </si>
  <si>
    <t xml:space="preserve">ДВП 3*2440*2050, Вятский Фанерный Комбинат</t>
  </si>
  <si>
    <t xml:space="preserve">ДВП 5*2440*2070, Вятский Фанерный Комбинат</t>
  </si>
  <si>
    <t xml:space="preserve">ДВП 5,5*2440*2070, Вятский Фанерный Комбинат</t>
  </si>
  <si>
    <t xml:space="preserve">Фанера ФК, ШОП, 6*1525*1525, Технофлекс (Парижская коммуна)</t>
  </si>
  <si>
    <t xml:space="preserve">Фанера ФК, ШОП, ШЛ, 8*1525*1525, Технофлекс (Парижская коммуна)</t>
  </si>
  <si>
    <t xml:space="preserve">ЛМДФ ДС 16 мм, 2800*2070, Мостодрев</t>
  </si>
  <si>
    <t xml:space="preserve">ЛМДФ ДС 19 мм, 2800*2070, Мостодрев</t>
  </si>
  <si>
    <t xml:space="preserve">ЛМДФ ОС 6 мм, 2800*2070, Кастамону </t>
  </si>
  <si>
    <t xml:space="preserve">ЛМДФ ОС 8 мм, 2800*2070, Кастамону </t>
  </si>
  <si>
    <t xml:space="preserve">ЛМДФ ОС 10 мм, 2800*2070, Кастамону </t>
  </si>
  <si>
    <t xml:space="preserve">ЛМДФ ОС 18 мм, 2800*2070, Кастамону </t>
  </si>
  <si>
    <t xml:space="preserve">ЛМДФ ДС 18 мм, 2800*2070, Кастамону </t>
  </si>
  <si>
    <t xml:space="preserve">ДВП 2,5*2745*1550, Пермский ДСК</t>
  </si>
  <si>
    <t xml:space="preserve">ООО "С ГРУПП НН"</t>
  </si>
  <si>
    <t xml:space="preserve">ОСП-3 влагостойкая 12*1250*2500, Муром</t>
  </si>
  <si>
    <t xml:space="preserve">ДСП 16*2750*1830, Балабаново</t>
  </si>
  <si>
    <t xml:space="preserve">1/2 сорт</t>
  </si>
  <si>
    <t xml:space="preserve">ЛДСП 16*2750*1830, белая, Балабаново</t>
  </si>
  <si>
    <t xml:space="preserve">ЛДСП 16*2750*1830, белая шагрень, Балабаново</t>
  </si>
  <si>
    <t>36</t>
  </si>
  <si>
    <t>10</t>
  </si>
  <si>
    <t>9</t>
  </si>
  <si>
    <t>41</t>
  </si>
  <si>
    <t xml:space="preserve">Кунгур-20820, Муром-19000, Жешард-23132</t>
  </si>
  <si>
    <t xml:space="preserve">ламинат, 6 мм</t>
  </si>
  <si>
    <t xml:space="preserve">МРЦ в НН</t>
  </si>
  <si>
    <t xml:space="preserve">Подложка под ламинат</t>
  </si>
  <si>
    <t xml:space="preserve">цена за уп.</t>
  </si>
  <si>
    <t>ХДФ</t>
  </si>
  <si>
    <t xml:space="preserve">ХДФ 3 мм, 2800*2070, Алтайлес</t>
  </si>
  <si>
    <t xml:space="preserve">Фанера ФК, ШОП, 3*1525*1525, Свеза</t>
  </si>
  <si>
    <t xml:space="preserve">ДВП 2,5*2550*1700, Пермский ДСК</t>
  </si>
  <si>
    <t xml:space="preserve">ДВП 3,2*2550*1700, Уральский лес</t>
  </si>
  <si>
    <t xml:space="preserve">ДВП 3,2*2745*1550, Уральский лес</t>
  </si>
  <si>
    <t xml:space="preserve">ДВП неформат</t>
  </si>
  <si>
    <t xml:space="preserve">Фанера ФК 1830*1525*10мм ШОП Архангельск</t>
  </si>
  <si>
    <t xml:space="preserve">Фанера ФК 1830*1525*15мм ШОП Архангельск</t>
  </si>
  <si>
    <t xml:space="preserve">Фанера ФСФ 1525*1525*14мм ШОП Архангельск</t>
  </si>
  <si>
    <t xml:space="preserve">Фанера ФСФ 1525*1525*24мм ШОП Архангельск</t>
  </si>
  <si>
    <t xml:space="preserve">Фанера ФК, ШОП, ШЛ, 10*1525*1525, Технофлекс (Парижская коммуна)</t>
  </si>
  <si>
    <t xml:space="preserve">ДВП неформат 2,5*2745*1700, Пермский ДСК</t>
  </si>
  <si>
    <t>неформат</t>
  </si>
  <si>
    <t xml:space="preserve">Фанера ФСФ 1525*1525*7мм ШОП Архангельск</t>
  </si>
  <si>
    <t xml:space="preserve">Фанера ФСФ 1525*1525*8мм ШОП Архангельск</t>
  </si>
  <si>
    <t xml:space="preserve">Фанера ФСФ 1525*1525*9мм ШОП Архангельск</t>
  </si>
  <si>
    <t xml:space="preserve">Фанера ФСФ 1830*1525*9мм ШОП Архангельск</t>
  </si>
  <si>
    <t xml:space="preserve">Фанера 9*1220*2440, Груп Дельта (Сухобезводное)</t>
  </si>
  <si>
    <t xml:space="preserve">Фанера 12*1220*2440, Груп Дельта (Сухобезводное)</t>
  </si>
  <si>
    <t xml:space="preserve">Фанера 15*1220*2440, Груп Дельта (Сухобезводное)</t>
  </si>
  <si>
    <t xml:space="preserve">Фанера 18*1220*2440, Груп Дельта (Сухобезводное)</t>
  </si>
  <si>
    <t xml:space="preserve">Фанера 21*1220*2440, Груп Дельта (Сухобезводное)</t>
  </si>
  <si>
    <t xml:space="preserve">Фанера 27*1220*2440, Груп Дельта (Сухобезводное)</t>
  </si>
  <si>
    <t xml:space="preserve">Фанера 6,5*1220*2440, Груп Дельта (Сухобезводное)</t>
  </si>
  <si>
    <t xml:space="preserve">подложка под ламинат 3 мм, 5 м кв.</t>
  </si>
  <si>
    <t xml:space="preserve">расчетная себестоимость в НН</t>
  </si>
  <si>
    <t>акция</t>
  </si>
  <si>
    <t xml:space="preserve">МДФ ШЛИФ 06 мм </t>
  </si>
  <si>
    <t xml:space="preserve">ХДЛАМ 6 мм</t>
  </si>
  <si>
    <t xml:space="preserve">МДФ ШЛИФ 08 мм</t>
  </si>
  <si>
    <t xml:space="preserve">ХДЛАМ 8 мм</t>
  </si>
  <si>
    <t xml:space="preserve">МДФ ШЛИФ 10 мм</t>
  </si>
  <si>
    <t xml:space="preserve">ХДЛАМ 10мм</t>
  </si>
  <si>
    <t xml:space="preserve">МДФ ШЛИФ 12 мм</t>
  </si>
  <si>
    <t xml:space="preserve">ХДЛАМ 12мм</t>
  </si>
  <si>
    <t xml:space="preserve">МДФ ШЛИФ 14 мм</t>
  </si>
  <si>
    <t xml:space="preserve">МДФ ШЛИФ 16 мм </t>
  </si>
  <si>
    <t xml:space="preserve">ХДЛАМ 16мм</t>
  </si>
  <si>
    <t xml:space="preserve">МДФ ШЛИФ 18 мм</t>
  </si>
  <si>
    <t xml:space="preserve">МДФ ШЛИФ 20 мм</t>
  </si>
  <si>
    <t xml:space="preserve">МДФ ШЛИФ 22 мм</t>
  </si>
  <si>
    <t xml:space="preserve">МДФ ШЛИФ 25 мм</t>
  </si>
  <si>
    <t xml:space="preserve">МДФ ШЛИФ 28 мм</t>
  </si>
  <si>
    <t xml:space="preserve">МДФ ШЛИФ 30 мм</t>
  </si>
  <si>
    <t xml:space="preserve">МДФ ШЛИФ 38 мм</t>
  </si>
  <si>
    <t xml:space="preserve">МДФ ШЛИФ 40 мм</t>
  </si>
  <si>
    <t xml:space="preserve">ЛМДФ 16 ОС Бел/Цветн</t>
  </si>
  <si>
    <t xml:space="preserve">ЛМДФ 16 ДС Бел/Цветн</t>
  </si>
  <si>
    <t xml:space="preserve">ЛМДФ 18 ОС Бел/Цветн</t>
  </si>
  <si>
    <t xml:space="preserve">ЛМДФ 18 ДС Бел/Цветн</t>
  </si>
  <si>
    <t xml:space="preserve">ЛМДФ 06 ОС Бел/Цветн</t>
  </si>
  <si>
    <t xml:space="preserve">ЛМДФ 08 ОС Бел/Цветн</t>
  </si>
  <si>
    <t xml:space="preserve">ЛМДФ 08 ДС Бел/Цветн</t>
  </si>
  <si>
    <t xml:space="preserve">ЛМДФ 10 ОС Бел/Цветн</t>
  </si>
  <si>
    <t xml:space="preserve">ЛМДФ 12 ОС Бел/Цветн</t>
  </si>
  <si>
    <t xml:space="preserve">ЛМДФ 14 ОС/ДС Белый</t>
  </si>
  <si>
    <t xml:space="preserve">ЛМДФ 20 ОС Бел/Цветн</t>
  </si>
  <si>
    <t xml:space="preserve">ЛМДФ 22 ОС Бел/Цветн</t>
  </si>
  <si>
    <t xml:space="preserve">ЛМДФ 25 ОС Бел/Цветн</t>
  </si>
  <si>
    <t xml:space="preserve">Брак Брак От 6мм-12мм=75р/л, От 14мм-25мм=147р/л, От 28мм-220р/л</t>
  </si>
  <si>
    <t xml:space="preserve">Можно использовать под обрезку с краю или под плинтус с сортом 1/2</t>
  </si>
  <si>
    <t xml:space="preserve">шт в упаковке</t>
  </si>
  <si>
    <t xml:space="preserve">Плинтус напольный</t>
  </si>
  <si>
    <t xml:space="preserve">цена от 1 шт</t>
  </si>
  <si>
    <t xml:space="preserve">наценка от 1 шт</t>
  </si>
  <si>
    <t>120</t>
  </si>
  <si>
    <t xml:space="preserve">Плинтус со съемной панелью, 2200*55 мм, в ассортименте</t>
  </si>
  <si>
    <t xml:space="preserve">Плинтус с центральным кк, 2200*58 мм, в ассортименте</t>
  </si>
  <si>
    <t>145</t>
  </si>
  <si>
    <t>45</t>
  </si>
  <si>
    <t>25</t>
  </si>
  <si>
    <t xml:space="preserve">Порог стыкоперекрывающий</t>
  </si>
  <si>
    <t xml:space="preserve">Внешний угол, в ассортименте</t>
  </si>
  <si>
    <t xml:space="preserve">Внутренний угол, в ассортименте</t>
  </si>
  <si>
    <t xml:space="preserve">Соединитель, в ассортименте</t>
  </si>
  <si>
    <t xml:space="preserve">Заглушка лев./прав., в ассортименте</t>
  </si>
  <si>
    <t>180</t>
  </si>
  <si>
    <t xml:space="preserve">Порог ПД-01, 900*3*25мм, в ассортименте</t>
  </si>
  <si>
    <t xml:space="preserve">Порог ПД-01, 1800*3*25мм, в ассортименте</t>
  </si>
  <si>
    <t>350</t>
  </si>
  <si>
    <t xml:space="preserve">Порог ПД-03, 900*3*38мм, в ассортименте</t>
  </si>
  <si>
    <t>245</t>
  </si>
  <si>
    <t xml:space="preserve">Порог ПД-03, 1800*3*38мм, в ассортименте</t>
  </si>
  <si>
    <t>480</t>
  </si>
  <si>
    <t xml:space="preserve">Порог ПД-04, 900*7,1*39,4мм, в ассортименте</t>
  </si>
  <si>
    <t>290</t>
  </si>
  <si>
    <t xml:space="preserve">Порог ПД-07.1, 900*4,4*38мм, в ассортименте</t>
  </si>
  <si>
    <t>300</t>
  </si>
  <si>
    <t xml:space="preserve">Угол внешний ПУ-01, 900*23*23, в ассортименте</t>
  </si>
  <si>
    <t xml:space="preserve">Угол внутренний ПУ-03, 900*20*20, в ассортименте</t>
  </si>
  <si>
    <t>310</t>
  </si>
  <si>
    <t xml:space="preserve">Фанера 3*1525*1525, Ш2, Технофлекс (Парижская коммуна)</t>
  </si>
  <si>
    <t xml:space="preserve">Ламинат, 1 сорт</t>
  </si>
  <si>
    <t xml:space="preserve">ламинат Кастамону 8*195*1380 мм, SUNFLOOR, 32 кл., в ассортименте</t>
  </si>
  <si>
    <t xml:space="preserve">ламинат Кастамону 8*161*1380 мм, SUNFLOOR, 33 кл., в ассортименте</t>
  </si>
  <si>
    <t xml:space="preserve">ламинат Кастамону 8*195*1380 мм, RED, 32 кл., в ассортименте</t>
  </si>
  <si>
    <t xml:space="preserve">ламинат Кастамону 8*195*1380 мм, BLACK 2021 (новый замок), 33 кл., в ассортименте</t>
  </si>
  <si>
    <t xml:space="preserve">подложка под ламинат 2 мм, 10,5 м кв. желтая</t>
  </si>
  <si>
    <t xml:space="preserve">подложка под ламинат перфорированная 1,8 мм, 8,4 м кв. розовая</t>
  </si>
  <si>
    <t xml:space="preserve">Пленка п/э гидропароизоляционная 200 мкм, 10 м кв.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</si>
</sst>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9"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Arial"/>
      <sz val="8.000000"/>
    </font>
    <font>
      <name val="Calibri"/>
      <b/>
      <color theme="1"/>
      <sz val="12.000000"/>
      <scheme val="minor"/>
    </font>
    <font>
      <name val="Calibri"/>
      <b/>
      <sz val="11.000000"/>
      <scheme val="minor"/>
    </font>
    <font>
      <name val="Calibri"/>
      <sz val="11.000000"/>
      <scheme val="minor"/>
    </font>
    <font>
      <name val="Calibri"/>
      <b/>
      <sz val="11.000000"/>
      <scheme val="minor"/>
    </font>
    <font>
      <name val="Calibri"/>
      <sz val="11.000000"/>
      <scheme val="minor"/>
    </font>
    <font>
      <name val="Calibri"/>
      <sz val="8.000000"/>
      <scheme val="minor"/>
    </font>
    <font>
      <name val="Calibri"/>
      <b/>
      <color theme="1"/>
      <sz val="11.000000"/>
      <scheme val="minor"/>
    </font>
    <font>
      <name val="Calibri"/>
      <color rgb="FF9C0006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0.000000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8" tint="0.59999389629810485"/>
      </patternFill>
    </fill>
    <fill>
      <patternFill patternType="solid">
        <fgColor theme="0" tint="-0.049989318521683403"/>
        <bgColor/>
      </patternFill>
    </fill>
    <fill>
      <patternFill patternType="solid">
        <fgColor rgb="FFFFC7CE"/>
        <bgColor rgb="FFFFC7CE"/>
      </patternFill>
    </fill>
    <fill>
      <patternFill patternType="solid">
        <fgColor theme="4" tint="0.59999389629810485"/>
        <bgColor/>
      </patternFill>
    </fill>
    <fill>
      <patternFill patternType="solid">
        <fgColor indexed="5"/>
        <bgColor/>
      </patternFill>
    </fill>
    <fill>
      <patternFill patternType="solid">
        <fgColor indexed="5"/>
        <bgColor theme="0"/>
      </patternFill>
    </fill>
  </fills>
  <borders count="17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 style="thin">
        <color/>
      </left>
      <right/>
      <top/>
      <bottom style="thin">
        <color/>
      </bottom>
      <diagonal/>
    </border>
    <border>
      <left/>
      <right/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/>
      </right>
      <top/>
      <bottom/>
      <diagonal/>
    </border>
    <border>
      <left style="thin">
        <color/>
      </left>
      <right/>
      <top/>
      <bottom/>
      <diagonal/>
    </border>
    <border>
      <left/>
      <right style="thin">
        <color/>
      </right>
      <top/>
      <bottom/>
      <diagonal/>
    </border>
    <border>
      <left/>
      <right/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 style="thin">
        <color/>
      </left>
      <right/>
      <top style="thin">
        <color/>
      </top>
      <bottom/>
      <diagonal/>
    </border>
    <border>
      <left style="thin">
        <color auto="1"/>
      </left>
      <right style="medium">
        <color/>
      </right>
      <top style="thin">
        <color auto="1"/>
      </top>
      <bottom style="thin">
        <color auto="1"/>
      </bottom>
      <diagonal/>
    </border>
  </borders>
  <cellStyleXfs count="4">
    <xf fontId="0" fillId="0" borderId="0" numFmtId="0"/>
    <xf fontId="38" fillId="0" borderId="0" numFmtId="0">
      <alignment horizontal="left"/>
    </xf>
    <xf fontId="46" fillId="7" borderId="0" numFmtId="0" applyNumberFormat="0" applyBorder="0" applyAlignment="0" applyProtection="0"/>
    <xf fontId="47" fillId="0" borderId="0" numFmtId="0"/>
  </cellStyleXfs>
  <cellXfs count="359">
    <xf fontId="0" fillId="0" borderId="0" numFmtId="0" xfId="0"/>
    <xf fontId="0" fillId="0" borderId="0" numFmtId="0" xfId="0" applyAlignment="1">
      <alignment horizontal="center"/>
    </xf>
    <xf fontId="0" fillId="0" borderId="0" numFmtId="0" xfId="0" applyAlignment="1">
      <alignment horizontal="left"/>
    </xf>
    <xf fontId="0" fillId="0" borderId="0" numFmtId="49" xfId="0" applyNumberFormat="1" applyAlignment="1">
      <alignment horizontal="center" vertical="center"/>
    </xf>
    <xf fontId="0" fillId="2" borderId="0" numFmtId="0" xfId="0" applyFill="1" applyAlignment="1">
      <alignment horizontal="center"/>
    </xf>
    <xf fontId="0" fillId="0" borderId="0" numFmtId="0" xfId="0"/>
    <xf fontId="37" fillId="0" borderId="1" numFmtId="49" xfId="0" applyNumberFormat="1" applyFont="1" applyBorder="1" applyAlignment="1">
      <alignment horizontal="center" vertical="center"/>
    </xf>
    <xf fontId="36" fillId="0" borderId="1" numFmtId="49" xfId="0" applyNumberFormat="1" applyFont="1" applyBorder="1" applyAlignment="1">
      <alignment horizontal="center" vertical="center"/>
    </xf>
    <xf fontId="0" fillId="4" borderId="1" numFmtId="49" xfId="0" applyNumberFormat="1" applyFill="1" applyBorder="1" applyAlignment="1">
      <alignment horizontal="center" vertical="center" wrapText="1"/>
    </xf>
    <xf fontId="0" fillId="4" borderId="1" numFmtId="0" xfId="0" applyFill="1" applyBorder="1" applyAlignment="1">
      <alignment horizontal="center" vertical="center" wrapText="1"/>
    </xf>
    <xf fontId="0" fillId="0" borderId="1" numFmtId="0" xfId="0" applyNumberFormat="1" applyBorder="1" applyAlignment="1">
      <alignment horizontal="center" vertical="center"/>
    </xf>
    <xf fontId="37" fillId="4" borderId="1" numFmtId="0" xfId="0" applyNumberFormat="1" applyFont="1" applyFill="1" applyBorder="1" applyAlignment="1">
      <alignment horizontal="center" vertical="center" wrapText="1"/>
    </xf>
    <xf fontId="0" fillId="0" borderId="1" numFmtId="0" xfId="0" applyNumberFormat="1" applyFill="1" applyBorder="1" applyAlignment="1">
      <alignment horizontal="center" vertical="center"/>
    </xf>
    <xf fontId="0" fillId="3" borderId="0" numFmtId="0" xfId="0" applyFill="1" applyBorder="1" applyAlignment="1"/>
    <xf fontId="0" fillId="0" borderId="0" numFmtId="0" xfId="0" applyFill="1" applyBorder="1" applyAlignment="1"/>
    <xf fontId="0" fillId="0" borderId="1" numFmtId="9" xfId="0" applyNumberFormat="1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0" borderId="1" numFmtId="0" xfId="0" applyFill="1" applyBorder="1" applyAlignment="1">
      <alignment horizontal="center" vertical="center"/>
    </xf>
    <xf fontId="0" fillId="0" borderId="0" numFmtId="0" xfId="0" applyAlignment="1">
      <alignment vertical="center"/>
    </xf>
    <xf fontId="41" fillId="4" borderId="1" numFmtId="0" xfId="0" applyFont="1" applyFill="1" applyBorder="1" applyAlignment="1">
      <alignment horizontal="left" vertical="center" wrapText="1"/>
    </xf>
    <xf fontId="0" fillId="4" borderId="1" numFmtId="3" xfId="0" applyNumberFormat="1" applyFill="1" applyBorder="1" applyAlignment="1">
      <alignment horizontal="center" vertical="center" wrapText="1"/>
    </xf>
    <xf fontId="43" fillId="4" borderId="1" numFmtId="0" xfId="0" applyFont="1" applyFill="1" applyBorder="1" applyAlignment="1">
      <alignment horizontal="left" vertical="center" wrapText="1"/>
    </xf>
    <xf fontId="41" fillId="0" borderId="1" numFmtId="0" xfId="0" applyFont="1" applyFill="1" applyBorder="1" applyAlignment="1">
      <alignment horizontal="left" vertical="center" wrapText="1"/>
    </xf>
    <xf fontId="0" fillId="4" borderId="1" numFmtId="0" xfId="0" applyFill="1" applyBorder="1" applyAlignment="1">
      <alignment horizontal="left" vertical="center" wrapText="1"/>
    </xf>
    <xf fontId="0" fillId="0" borderId="1" numFmtId="3" xfId="0" applyNumberFormat="1" applyBorder="1" applyAlignment="1">
      <alignment horizontal="center" vertical="center"/>
    </xf>
    <xf fontId="34" fillId="4" borderId="1" numFmtId="0" xfId="0" applyNumberFormat="1" applyFont="1" applyFill="1" applyBorder="1" applyAlignment="1">
      <alignment horizontal="center" vertical="center" wrapText="1"/>
    </xf>
    <xf fontId="0" fillId="0" borderId="0" numFmtId="0" xfId="0" applyBorder="1" applyAlignment="1">
      <alignment vertical="center"/>
    </xf>
    <xf fontId="35" fillId="0" borderId="1" numFmtId="0" xfId="0" applyFont="1" applyBorder="1" applyAlignment="1">
      <alignment horizontal="left" vertical="center"/>
    </xf>
    <xf fontId="37" fillId="0" borderId="1" numFmtId="0" xfId="0" applyFont="1" applyBorder="1" applyAlignment="1">
      <alignment horizontal="left" vertical="center"/>
    </xf>
    <xf fontId="0" fillId="0" borderId="0" numFmtId="4" xfId="0" applyNumberFormat="1"/>
    <xf fontId="0" fillId="0" borderId="1" numFmtId="4" xfId="0" applyNumberFormat="1" applyBorder="1" applyAlignment="1">
      <alignment horizontal="center" vertical="center"/>
    </xf>
    <xf fontId="0" fillId="0" borderId="0" numFmtId="9" xfId="0" applyNumberFormat="1"/>
    <xf fontId="30" fillId="4" borderId="1" numFmtId="0" xfId="0" applyFont="1" applyFill="1" applyBorder="1" applyAlignment="1">
      <alignment horizontal="left" vertical="center" wrapText="1"/>
    </xf>
    <xf fontId="0" fillId="0" borderId="0" numFmtId="3" xfId="0" applyNumberFormat="1" applyAlignment="1">
      <alignment horizontal="center"/>
    </xf>
    <xf fontId="0" fillId="0" borderId="0" numFmtId="9" xfId="0" applyNumberFormat="1" applyAlignment="1">
      <alignment horizontal="center"/>
    </xf>
    <xf fontId="0" fillId="0" borderId="1" numFmtId="0" xfId="0" applyBorder="1" applyAlignment="1">
      <alignment horizontal="center"/>
    </xf>
    <xf fontId="0" fillId="0" borderId="1" numFmtId="0" xfId="0" applyBorder="1" applyAlignment="1">
      <alignment horizontal="left"/>
    </xf>
    <xf fontId="0" fillId="0" borderId="1" numFmtId="0" xfId="0" applyBorder="1"/>
    <xf fontId="45" fillId="0" borderId="1" numFmtId="4" xfId="0" applyNumberFormat="1" applyFont="1" applyBorder="1" applyAlignment="1">
      <alignment horizontal="center"/>
    </xf>
    <xf fontId="28" fillId="0" borderId="0" numFmtId="0" xfId="0" applyFont="1" applyFill="1" applyAlignment="1">
      <alignment vertical="center"/>
    </xf>
    <xf fontId="41" fillId="0" borderId="1" numFmtId="0" xfId="0" applyFont="1" applyFill="1" applyBorder="1" applyAlignment="1">
      <alignment horizontal="center" vertical="center" wrapText="1"/>
    </xf>
    <xf fontId="28" fillId="0" borderId="1" numFmtId="49" xfId="0" applyNumberFormat="1" applyFont="1" applyBorder="1" applyAlignment="1">
      <alignment horizontal="center" vertical="center"/>
    </xf>
    <xf fontId="28" fillId="0" borderId="1" numFmtId="0" xfId="0" applyFont="1" applyBorder="1" applyAlignment="1">
      <alignment horizontal="left" vertical="center"/>
    </xf>
    <xf fontId="28" fillId="4" borderId="1" numFmtId="49" xfId="0" applyNumberFormat="1" applyFont="1" applyFill="1" applyBorder="1" applyAlignment="1">
      <alignment horizontal="center" vertical="center" wrapText="1"/>
    </xf>
    <xf fontId="0" fillId="3" borderId="9" numFmtId="0" xfId="0" applyFill="1" applyBorder="1" applyAlignment="1">
      <alignment horizontal="center" vertical="center"/>
    </xf>
    <xf fontId="42" fillId="3" borderId="9" numFmtId="0" xfId="0" applyFont="1" applyFill="1" applyBorder="1" applyAlignment="1">
      <alignment horizontal="center" vertical="center" wrapText="1"/>
    </xf>
    <xf fontId="40" fillId="3" borderId="9" numFmtId="49" xfId="0" applyNumberFormat="1" applyFont="1" applyFill="1" applyBorder="1" applyAlignment="1">
      <alignment horizontal="center" vertical="center" wrapText="1"/>
    </xf>
    <xf fontId="40" fillId="3" borderId="9" numFmtId="0" xfId="0" applyFont="1" applyFill="1" applyBorder="1" applyAlignment="1">
      <alignment horizontal="center" vertical="center" wrapText="1"/>
    </xf>
    <xf fontId="40" fillId="3" borderId="9" numFmtId="3" xfId="0" applyNumberFormat="1" applyFont="1" applyFill="1" applyBorder="1" applyAlignment="1">
      <alignment horizontal="center" vertical="center" wrapText="1"/>
    </xf>
    <xf fontId="45" fillId="6" borderId="9" numFmtId="0" xfId="0" applyFont="1" applyFill="1" applyBorder="1" applyAlignment="1">
      <alignment horizontal="center" vertical="center" wrapText="1"/>
    </xf>
    <xf fontId="40" fillId="3" borderId="9" numFmtId="9" xfId="0" applyNumberFormat="1" applyFont="1" applyFill="1" applyBorder="1" applyAlignment="1">
      <alignment horizontal="center" vertical="center" wrapText="1"/>
    </xf>
    <xf fontId="0" fillId="0" borderId="5" numFmtId="0" xfId="0" applyBorder="1" applyAlignment="1">
      <alignment horizontal="center" vertical="center"/>
    </xf>
    <xf fontId="41" fillId="4" borderId="5" numFmtId="0" xfId="0" applyFont="1" applyFill="1" applyBorder="1" applyAlignment="1">
      <alignment horizontal="left" vertical="center" wrapText="1"/>
    </xf>
    <xf fontId="0" fillId="4" borderId="5" numFmtId="49" xfId="0" applyNumberFormat="1" applyFill="1" applyBorder="1" applyAlignment="1">
      <alignment horizontal="center" vertical="center" wrapText="1"/>
    </xf>
    <xf fontId="0" fillId="4" borderId="5" numFmtId="0" xfId="0" applyNumberFormat="1" applyFill="1" applyBorder="1" applyAlignment="1">
      <alignment horizontal="center" vertical="center" wrapText="1"/>
    </xf>
    <xf fontId="41" fillId="4" borderId="5" numFmtId="0" xfId="0" applyFont="1" applyFill="1" applyBorder="1" applyAlignment="1">
      <alignment horizontal="center" vertical="center" wrapText="1"/>
    </xf>
    <xf fontId="41" fillId="4" borderId="5" numFmtId="3" xfId="0" applyNumberFormat="1" applyFont="1" applyFill="1" applyBorder="1" applyAlignment="1">
      <alignment horizontal="center" vertical="center" wrapText="1"/>
    </xf>
    <xf fontId="0" fillId="0" borderId="5" numFmtId="3" xfId="0" applyNumberFormat="1" applyBorder="1" applyAlignment="1">
      <alignment horizontal="center" vertical="center"/>
    </xf>
    <xf fontId="0" fillId="0" borderId="5" numFmtId="4" xfId="0" applyNumberFormat="1" applyBorder="1" applyAlignment="1">
      <alignment horizontal="center" vertical="center"/>
    </xf>
    <xf fontId="0" fillId="0" borderId="9" numFmtId="0" xfId="0" applyBorder="1" applyAlignment="1">
      <alignment horizontal="center" vertical="center"/>
    </xf>
    <xf fontId="0" fillId="4" borderId="9" numFmtId="49" xfId="0" applyNumberFormat="1" applyFill="1" applyBorder="1" applyAlignment="1">
      <alignment horizontal="center" vertical="center" wrapText="1"/>
    </xf>
    <xf fontId="0" fillId="4" borderId="9" numFmtId="0" xfId="0" applyFill="1" applyBorder="1" applyAlignment="1">
      <alignment horizontal="center" vertical="center" wrapText="1"/>
    </xf>
    <xf fontId="0" fillId="0" borderId="9" numFmtId="3" xfId="0" applyNumberFormat="1" applyBorder="1" applyAlignment="1">
      <alignment horizontal="center" vertical="center"/>
    </xf>
    <xf fontId="0" fillId="0" borderId="9" numFmtId="4" xfId="0" applyNumberFormat="1" applyBorder="1" applyAlignment="1">
      <alignment horizontal="center" vertical="center"/>
    </xf>
    <xf fontId="37" fillId="4" borderId="5" numFmtId="0" xfId="0" applyNumberFormat="1" applyFont="1" applyFill="1" applyBorder="1" applyAlignment="1">
      <alignment horizontal="center" vertical="center" wrapText="1"/>
    </xf>
    <xf fontId="0" fillId="4" borderId="5" numFmtId="0" xfId="0" applyFill="1" applyBorder="1" applyAlignment="1">
      <alignment horizontal="center" vertical="center" wrapText="1"/>
    </xf>
    <xf fontId="0" fillId="4" borderId="9" numFmtId="0" xfId="0" applyFill="1" applyBorder="1" applyAlignment="1">
      <alignment horizontal="left" vertical="center" wrapText="1"/>
    </xf>
    <xf fontId="0" fillId="0" borderId="5" numFmtId="9" xfId="0" applyNumberFormat="1" applyBorder="1" applyAlignment="1">
      <alignment horizontal="center" vertical="center"/>
    </xf>
    <xf fontId="0" fillId="0" borderId="9" numFmtId="9" xfId="0" applyNumberFormat="1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4" borderId="10" numFmtId="49" xfId="0" applyNumberFormat="1" applyFill="1" applyBorder="1" applyAlignment="1">
      <alignment horizontal="center" vertical="center" wrapText="1"/>
    </xf>
    <xf fontId="0" fillId="4" borderId="10" numFmtId="0" xfId="0" applyFill="1" applyBorder="1" applyAlignment="1">
      <alignment horizontal="center" vertical="center" wrapText="1"/>
    </xf>
    <xf fontId="0" fillId="0" borderId="10" numFmtId="3" xfId="0" applyNumberFormat="1" applyBorder="1" applyAlignment="1">
      <alignment horizontal="center" vertical="center"/>
    </xf>
    <xf fontId="41" fillId="0" borderId="9" numFmtId="0" xfId="0" applyFont="1" applyFill="1" applyBorder="1" applyAlignment="1">
      <alignment horizontal="left" vertical="center" wrapText="1"/>
    </xf>
    <xf fontId="41" fillId="4" borderId="10" numFmtId="0" xfId="0" applyFont="1" applyFill="1" applyBorder="1" applyAlignment="1">
      <alignment horizontal="left" vertical="center" wrapText="1"/>
    </xf>
    <xf fontId="34" fillId="4" borderId="10" numFmtId="0" xfId="0" applyNumberFormat="1" applyFont="1" applyFill="1" applyBorder="1" applyAlignment="1">
      <alignment horizontal="center" vertical="center" wrapText="1"/>
    </xf>
    <xf fontId="35" fillId="4" borderId="5" numFmtId="0" xfId="0" applyNumberFormat="1" applyFont="1" applyFill="1" applyBorder="1" applyAlignment="1">
      <alignment horizontal="center" vertical="center" wrapText="1"/>
    </xf>
    <xf fontId="29" fillId="4" borderId="5" numFmtId="0" xfId="0" applyFont="1" applyFill="1" applyBorder="1" applyAlignment="1">
      <alignment horizontal="left" vertical="center" wrapText="1"/>
    </xf>
    <xf fontId="37" fillId="4" borderId="5" numFmtId="49" xfId="0" applyNumberFormat="1" applyFont="1" applyFill="1" applyBorder="1" applyAlignment="1">
      <alignment horizontal="center" vertical="center" wrapText="1"/>
    </xf>
    <xf fontId="41" fillId="0" borderId="5" numFmtId="0" xfId="0" applyFont="1" applyFill="1" applyBorder="1" applyAlignment="1">
      <alignment horizontal="center" vertical="center" wrapText="1"/>
    </xf>
    <xf fontId="41" fillId="0" borderId="5" numFmtId="0" xfId="0" applyFont="1" applyFill="1" applyBorder="1" applyAlignment="1">
      <alignment horizontal="left" vertical="center" wrapText="1"/>
    </xf>
    <xf fontId="37" fillId="0" borderId="5" numFmtId="49" xfId="0" applyNumberFormat="1" applyFont="1" applyBorder="1" applyAlignment="1">
      <alignment horizontal="center" vertical="center"/>
    </xf>
    <xf fontId="37" fillId="0" borderId="9" numFmtId="0" xfId="0" applyFont="1" applyBorder="1" applyAlignment="1">
      <alignment horizontal="left" vertical="center"/>
    </xf>
    <xf fontId="37" fillId="0" borderId="9" numFmtId="49" xfId="0" applyNumberFormat="1" applyFont="1" applyBorder="1" applyAlignment="1">
      <alignment horizontal="center" vertical="center"/>
    </xf>
    <xf fontId="0" fillId="0" borderId="9" numFmtId="0" xfId="0" applyNumberFormat="1" applyBorder="1" applyAlignment="1">
      <alignment horizontal="center" vertical="center"/>
    </xf>
    <xf fontId="0" fillId="0" borderId="5" numFmtId="0" xfId="0" applyNumberFormat="1" applyBorder="1" applyAlignment="1">
      <alignment horizontal="center" vertical="center"/>
    </xf>
    <xf fontId="28" fillId="0" borderId="5" numFmtId="49" xfId="0" applyNumberFormat="1" applyFont="1" applyBorder="1" applyAlignment="1">
      <alignment horizontal="center" vertical="center"/>
    </xf>
    <xf fontId="27" fillId="0" borderId="5" numFmtId="0" xfId="0" applyFont="1" applyBorder="1" applyAlignment="1">
      <alignment horizontal="left" vertical="center" wrapText="1"/>
    </xf>
    <xf fontId="27" fillId="0" borderId="1" numFmtId="0" xfId="0" applyFont="1" applyBorder="1" applyAlignment="1">
      <alignment horizontal="left" vertical="center" wrapText="1"/>
    </xf>
    <xf fontId="40" fillId="0" borderId="0" numFmtId="0" xfId="0" applyFont="1" applyFill="1" applyBorder="1" applyAlignment="1">
      <alignment vertical="center" wrapText="1"/>
    </xf>
    <xf fontId="0" fillId="0" borderId="0" numFmtId="0" xfId="0" applyFill="1" applyAlignment="1">
      <alignment vertical="center"/>
    </xf>
    <xf fontId="0" fillId="0" borderId="11" numFmtId="0" xfId="0" applyBorder="1" applyAlignment="1">
      <alignment vertical="center"/>
    </xf>
    <xf fontId="40" fillId="0" borderId="11" numFmtId="0" xfId="0" applyFont="1" applyFill="1" applyBorder="1" applyAlignment="1">
      <alignment vertical="center" wrapText="1"/>
    </xf>
    <xf fontId="40" fillId="0" borderId="12" numFmtId="0" xfId="0" applyFont="1" applyFill="1" applyBorder="1" applyAlignment="1">
      <alignment vertical="center" wrapText="1"/>
    </xf>
    <xf fontId="42" fillId="0" borderId="11" numFmtId="0" xfId="0" applyFont="1" applyFill="1" applyBorder="1" applyAlignment="1">
      <alignment vertical="center" wrapText="1"/>
    </xf>
    <xf fontId="42" fillId="0" borderId="12" numFmtId="0" xfId="0" applyFont="1" applyFill="1" applyBorder="1" applyAlignment="1">
      <alignment vertical="center" wrapText="1"/>
    </xf>
    <xf fontId="0" fillId="0" borderId="12" numFmtId="0" xfId="0" applyBorder="1" applyAlignment="1">
      <alignment vertical="center"/>
    </xf>
    <xf fontId="39" fillId="0" borderId="11" numFmtId="0" xfId="0" applyFont="1" applyFill="1" applyBorder="1" applyAlignment="1">
      <alignment vertical="center" wrapText="1"/>
    </xf>
    <xf fontId="39" fillId="0" borderId="12" numFmtId="0" xfId="0" applyFont="1" applyFill="1" applyBorder="1" applyAlignment="1">
      <alignment vertical="center" wrapText="1"/>
    </xf>
    <xf fontId="0" fillId="0" borderId="11" numFmtId="0" xfId="0" applyFill="1" applyBorder="1" applyAlignment="1">
      <alignment vertical="center"/>
    </xf>
    <xf fontId="0" fillId="0" borderId="12" numFmtId="0" xfId="0" applyFill="1" applyBorder="1" applyAlignment="1">
      <alignment vertical="center"/>
    </xf>
    <xf fontId="28" fillId="0" borderId="1" numFmtId="49" xfId="0" applyNumberFormat="1" applyFont="1" applyFill="1" applyBorder="1" applyAlignment="1">
      <alignment horizontal="center" vertical="center" wrapText="1"/>
    </xf>
    <xf fontId="26" fillId="4" borderId="1" numFmtId="49" xfId="0" applyNumberFormat="1" applyFont="1" applyFill="1" applyBorder="1" applyAlignment="1">
      <alignment horizontal="center" vertical="center" wrapText="1"/>
    </xf>
    <xf fontId="25" fillId="4" borderId="1" numFmtId="0" xfId="0" applyFont="1" applyFill="1" applyBorder="1" applyAlignment="1">
      <alignment horizontal="left" vertical="center" wrapText="1"/>
    </xf>
    <xf fontId="25" fillId="4" borderId="5" numFmtId="0" xfId="0" applyFont="1" applyFill="1" applyBorder="1" applyAlignment="1">
      <alignment horizontal="left" vertical="center" wrapText="1"/>
    </xf>
    <xf fontId="25" fillId="4" borderId="5" numFmtId="49" xfId="0" applyNumberFormat="1" applyFont="1" applyFill="1" applyBorder="1" applyAlignment="1">
      <alignment horizontal="center" vertical="center" wrapText="1"/>
    </xf>
    <xf fontId="24" fillId="4" borderId="1" numFmtId="49" xfId="0" applyNumberFormat="1" applyFont="1" applyFill="1" applyBorder="1" applyAlignment="1">
      <alignment horizontal="center" vertical="center" wrapText="1"/>
    </xf>
    <xf fontId="23" fillId="4" borderId="1" numFmtId="49" xfId="0" applyNumberFormat="1" applyFont="1" applyFill="1" applyBorder="1" applyAlignment="1">
      <alignment horizontal="center" vertical="center" wrapText="1"/>
    </xf>
    <xf fontId="22" fillId="4" borderId="1" numFmtId="49" xfId="0" applyNumberFormat="1" applyFont="1" applyFill="1" applyBorder="1" applyAlignment="1">
      <alignment horizontal="center" vertical="center" wrapText="1"/>
    </xf>
    <xf fontId="0" fillId="4" borderId="13" numFmtId="0" xfId="0" applyFill="1" applyBorder="1" applyAlignment="1">
      <alignment horizontal="center" vertical="center" wrapText="1"/>
    </xf>
    <xf fontId="21" fillId="0" borderId="1" numFmtId="0" xfId="0" applyFont="1" applyBorder="1" applyAlignment="1">
      <alignment horizontal="left" vertical="center"/>
    </xf>
    <xf fontId="21" fillId="0" borderId="1" numFmtId="49" xfId="0" applyNumberFormat="1" applyFont="1" applyBorder="1" applyAlignment="1">
      <alignment horizontal="center" vertical="center"/>
    </xf>
    <xf fontId="41" fillId="0" borderId="1" numFmtId="0" xfId="0" applyFont="1" applyFill="1" applyBorder="1" applyAlignment="1">
      <alignment vertical="top"/>
    </xf>
    <xf fontId="22" fillId="0" borderId="0" numFmtId="0" xfId="0" applyFont="1" applyFill="1" applyAlignment="1">
      <alignment vertical="center"/>
    </xf>
    <xf fontId="20" fillId="0" borderId="0" numFmtId="0" xfId="0" applyFont="1" applyFill="1" applyAlignment="1">
      <alignment vertical="center"/>
    </xf>
    <xf fontId="0" fillId="0" borderId="0" numFmtId="49" xfId="0" applyNumberFormat="1" applyFill="1" applyBorder="1" applyAlignment="1">
      <alignment vertical="center"/>
    </xf>
    <xf fontId="0" fillId="0" borderId="9" numFmtId="0" xfId="0" applyBorder="1" applyAlignment="1">
      <alignment horizontal="center"/>
    </xf>
    <xf fontId="0" fillId="0" borderId="9" numFmtId="0" xfId="0" applyBorder="1" applyAlignment="1">
      <alignment horizontal="left"/>
    </xf>
    <xf fontId="0" fillId="0" borderId="0" numFmtId="0" xfId="0" applyFill="1"/>
    <xf fontId="40" fillId="0" borderId="1" numFmtId="0" xfId="0" applyFont="1" applyFill="1" applyBorder="1" applyAlignment="1">
      <alignment horizontal="center" vertical="center" wrapText="1"/>
    </xf>
    <xf fontId="0" fillId="0" borderId="9" numFmtId="0" xfId="0" applyFill="1" applyBorder="1" applyAlignment="1">
      <alignment horizontal="center" vertical="center" wrapText="1"/>
    </xf>
    <xf fontId="0" fillId="0" borderId="9" numFmtId="49" xfId="0" applyNumberFormat="1" applyFill="1" applyBorder="1" applyAlignment="1">
      <alignment horizontal="center" vertical="center" wrapText="1"/>
    </xf>
    <xf fontId="0" fillId="0" borderId="1" numFmtId="0" xfId="0" applyFill="1" applyBorder="1" applyAlignment="1">
      <alignment horizontal="left" vertical="center" wrapText="1"/>
    </xf>
    <xf fontId="0" fillId="0" borderId="1" numFmtId="49" xfId="0" applyNumberFormat="1" applyFill="1" applyBorder="1" applyAlignment="1">
      <alignment horizontal="center" vertical="center" wrapText="1"/>
    </xf>
    <xf fontId="34" fillId="0" borderId="1" numFmtId="0" xfId="0" applyNumberFormat="1" applyFont="1" applyFill="1" applyBorder="1" applyAlignment="1">
      <alignment horizontal="center" vertical="center" wrapText="1"/>
    </xf>
    <xf fontId="0" fillId="0" borderId="1" numFmtId="0" xfId="0" applyFill="1" applyBorder="1" applyAlignment="1">
      <alignment horizontal="center" vertical="center" wrapText="1"/>
    </xf>
    <xf fontId="0" fillId="0" borderId="0" numFmtId="0" xfId="0" applyFill="1" applyBorder="1" applyAlignment="1">
      <alignment vertical="center"/>
    </xf>
    <xf fontId="0" fillId="0" borderId="5" numFmtId="0" xfId="0" applyFill="1" applyBorder="1" applyAlignment="1">
      <alignment horizontal="center" vertical="center"/>
    </xf>
    <xf fontId="0" fillId="0" borderId="5" numFmtId="0" xfId="0" applyFill="1" applyBorder="1" applyAlignment="1">
      <alignment horizontal="left" vertical="center" wrapText="1"/>
    </xf>
    <xf fontId="0" fillId="0" borderId="5" numFmtId="49" xfId="0" applyNumberFormat="1" applyFill="1" applyBorder="1" applyAlignment="1">
      <alignment horizontal="center" vertical="center" wrapText="1"/>
    </xf>
    <xf fontId="34" fillId="0" borderId="5" numFmtId="0" xfId="0" applyNumberFormat="1" applyFont="1" applyFill="1" applyBorder="1" applyAlignment="1">
      <alignment horizontal="center" vertical="center" wrapText="1"/>
    </xf>
    <xf fontId="0" fillId="0" borderId="5" numFmtId="3" xfId="0" applyNumberFormat="1" applyFill="1" applyBorder="1" applyAlignment="1">
      <alignment horizontal="center" vertical="center"/>
    </xf>
    <xf fontId="0" fillId="0" borderId="1" numFmtId="3" xfId="0" applyNumberFormat="1" applyFill="1" applyBorder="1" applyAlignment="1">
      <alignment horizontal="center" vertical="center"/>
    </xf>
    <xf fontId="0" fillId="0" borderId="1" numFmtId="4" xfId="0" applyNumberFormat="1" applyFill="1" applyBorder="1" applyAlignment="1">
      <alignment horizontal="center" vertical="center"/>
    </xf>
    <xf fontId="0" fillId="0" borderId="1" numFmtId="9" xfId="0" applyNumberFormat="1" applyFill="1" applyBorder="1" applyAlignment="1">
      <alignment horizontal="center" vertical="center"/>
    </xf>
    <xf fontId="0" fillId="0" borderId="10" numFmtId="0" xfId="0" applyFill="1" applyBorder="1" applyAlignment="1">
      <alignment horizontal="center" vertical="center"/>
    </xf>
    <xf fontId="43" fillId="0" borderId="10" numFmtId="0" xfId="0" applyFont="1" applyFill="1" applyBorder="1" applyAlignment="1">
      <alignment horizontal="left" vertical="center" wrapText="1"/>
    </xf>
    <xf fontId="0" fillId="0" borderId="10" numFmtId="49" xfId="0" applyNumberFormat="1" applyFill="1" applyBorder="1" applyAlignment="1">
      <alignment horizontal="center" vertical="center" wrapText="1"/>
    </xf>
    <xf fontId="34" fillId="0" borderId="10" numFmtId="0" xfId="0" applyNumberFormat="1" applyFont="1" applyFill="1" applyBorder="1" applyAlignment="1">
      <alignment horizontal="center" vertical="center" wrapText="1"/>
    </xf>
    <xf fontId="0" fillId="0" borderId="10" numFmtId="0" xfId="0" applyFill="1" applyBorder="1" applyAlignment="1">
      <alignment horizontal="center" vertical="center" wrapText="1"/>
    </xf>
    <xf fontId="0" fillId="0" borderId="10" numFmtId="3" xfId="0" applyNumberFormat="1" applyFill="1" applyBorder="1" applyAlignment="1">
      <alignment horizontal="center" vertical="center"/>
    </xf>
    <xf fontId="0" fillId="0" borderId="9" numFmtId="0" xfId="0" applyFill="1" applyBorder="1" applyAlignment="1">
      <alignment horizontal="center" vertical="center"/>
    </xf>
    <xf fontId="34" fillId="0" borderId="9" numFmtId="0" xfId="0" applyNumberFormat="1" applyFont="1" applyFill="1" applyBorder="1" applyAlignment="1">
      <alignment horizontal="center" vertical="center" wrapText="1"/>
    </xf>
    <xf fontId="0" fillId="0" borderId="9" numFmtId="3" xfId="0" applyNumberFormat="1" applyFill="1" applyBorder="1" applyAlignment="1">
      <alignment horizontal="center" vertical="center"/>
    </xf>
    <xf fontId="18" fillId="4" borderId="1" numFmtId="0" xfId="0" applyFont="1" applyFill="1" applyBorder="1" applyAlignment="1">
      <alignment horizontal="left" vertical="center" wrapText="1"/>
    </xf>
    <xf fontId="18" fillId="4" borderId="1" numFmtId="49" xfId="0" applyNumberFormat="1" applyFont="1" applyFill="1" applyBorder="1" applyAlignment="1">
      <alignment horizontal="center" vertical="center" wrapText="1"/>
    </xf>
    <xf fontId="37" fillId="0" borderId="5" numFmtId="49" xfId="0" applyNumberFormat="1" applyFont="1" applyFill="1" applyBorder="1" applyAlignment="1">
      <alignment horizontal="center" vertical="center"/>
    </xf>
    <xf fontId="0" fillId="0" borderId="5" numFmtId="0" xfId="0" applyNumberFormat="1" applyFill="1" applyBorder="1" applyAlignment="1">
      <alignment horizontal="center" vertical="center"/>
    </xf>
    <xf fontId="36" fillId="0" borderId="1" numFmtId="0" xfId="0" applyFont="1" applyFill="1" applyBorder="1" applyAlignment="1">
      <alignment horizontal="left" vertical="center"/>
    </xf>
    <xf fontId="37" fillId="0" borderId="1" numFmtId="49" xfId="0" applyNumberFormat="1" applyFont="1" applyFill="1" applyBorder="1" applyAlignment="1">
      <alignment horizontal="center" vertical="center"/>
    </xf>
    <xf fontId="36" fillId="0" borderId="9" numFmtId="0" xfId="0" applyFont="1" applyFill="1" applyBorder="1" applyAlignment="1">
      <alignment horizontal="left" vertical="center"/>
    </xf>
    <xf fontId="37" fillId="0" borderId="9" numFmtId="49" xfId="0" applyNumberFormat="1" applyFont="1" applyFill="1" applyBorder="1" applyAlignment="1">
      <alignment horizontal="center" vertical="center"/>
    </xf>
    <xf fontId="0" fillId="0" borderId="9" numFmtId="0" xfId="0" applyNumberFormat="1" applyFill="1" applyBorder="1" applyAlignment="1">
      <alignment horizontal="center" vertical="center"/>
    </xf>
    <xf fontId="36" fillId="0" borderId="5" numFmtId="0" xfId="0" applyFont="1" applyFill="1" applyBorder="1" applyAlignment="1">
      <alignment horizontal="left" vertical="center"/>
    </xf>
    <xf fontId="36" fillId="0" borderId="5" numFmtId="49" xfId="0" applyNumberFormat="1" applyFont="1" applyFill="1" applyBorder="1" applyAlignment="1">
      <alignment horizontal="center" vertical="center"/>
    </xf>
    <xf fontId="36" fillId="0" borderId="1" numFmtId="49" xfId="0" applyNumberFormat="1" applyFont="1" applyFill="1" applyBorder="1" applyAlignment="1">
      <alignment horizontal="center" vertical="center"/>
    </xf>
    <xf fontId="33" fillId="0" borderId="1" numFmtId="0" xfId="0" applyFont="1" applyFill="1" applyBorder="1" applyAlignment="1">
      <alignment horizontal="left" vertical="center"/>
    </xf>
    <xf fontId="33" fillId="0" borderId="1" numFmtId="49" xfId="0" applyNumberFormat="1" applyFont="1" applyFill="1" applyBorder="1" applyAlignment="1">
      <alignment horizontal="center" vertical="center"/>
    </xf>
    <xf fontId="36" fillId="0" borderId="9" numFmtId="49" xfId="0" applyNumberFormat="1" applyFont="1" applyFill="1" applyBorder="1" applyAlignment="1">
      <alignment horizontal="center" vertical="center"/>
    </xf>
    <xf fontId="35" fillId="0" borderId="1" numFmtId="0" xfId="0" applyNumberFormat="1" applyFont="1" applyFill="1" applyBorder="1" applyAlignment="1">
      <alignment horizontal="center" vertical="center"/>
    </xf>
    <xf fontId="17" fillId="0" borderId="1" numFmtId="49" xfId="0" applyNumberFormat="1" applyFont="1" applyFill="1" applyBorder="1" applyAlignment="1">
      <alignment horizontal="center" vertical="center"/>
    </xf>
    <xf fontId="17" fillId="0" borderId="1" numFmtId="0" xfId="0" applyFont="1" applyFill="1" applyBorder="1" applyAlignment="1">
      <alignment horizontal="left" vertical="center"/>
    </xf>
    <xf fontId="16" fillId="4" borderId="1" numFmtId="49" xfId="0" applyNumberFormat="1" applyFont="1" applyFill="1" applyBorder="1" applyAlignment="1">
      <alignment horizontal="center" vertical="center" wrapText="1"/>
    </xf>
    <xf fontId="16" fillId="4" borderId="1" numFmtId="0" xfId="0" applyFont="1" applyFill="1" applyBorder="1" applyAlignment="1">
      <alignment horizontal="left" vertical="center" wrapText="1"/>
    </xf>
    <xf fontId="15" fillId="0" borderId="1" numFmtId="0" xfId="0" applyFont="1" applyBorder="1" applyAlignment="1">
      <alignment horizontal="left" vertical="center" wrapText="1"/>
    </xf>
    <xf fontId="0" fillId="0" borderId="0" numFmtId="4" xfId="0" applyNumberFormat="1" applyAlignment="1">
      <alignment horizontal="center" vertical="center"/>
    </xf>
    <xf fontId="14" fillId="0" borderId="1" numFmtId="49" xfId="0" applyNumberFormat="1" applyFont="1" applyBorder="1" applyAlignment="1">
      <alignment horizontal="center" vertical="center"/>
    </xf>
    <xf fontId="14" fillId="0" borderId="1" numFmtId="0" xfId="0" applyFont="1" applyBorder="1" applyAlignment="1">
      <alignment horizontal="left" vertical="center"/>
    </xf>
    <xf fontId="13" fillId="0" borderId="1" numFmtId="49" xfId="0" applyNumberFormat="1" applyFont="1" applyBorder="1" applyAlignment="1">
      <alignment horizontal="center" vertical="center"/>
    </xf>
    <xf fontId="13" fillId="0" borderId="1" numFmtId="0" xfId="0" applyFont="1" applyBorder="1" applyAlignment="1">
      <alignment horizontal="left" vertical="center"/>
    </xf>
    <xf fontId="0" fillId="0" borderId="9" numFmtId="0" xfId="0" applyFill="1" applyBorder="1" applyAlignment="1">
      <alignment horizontal="left" vertical="center" wrapText="1"/>
    </xf>
    <xf fontId="12" fillId="0" borderId="0" numFmtId="0" xfId="0" applyFont="1" applyFill="1" applyAlignment="1">
      <alignment vertical="center"/>
    </xf>
    <xf fontId="41" fillId="0" borderId="0" numFmtId="0" xfId="0" applyFont="1" applyFill="1" applyBorder="1" applyAlignment="1">
      <alignment vertical="center" wrapText="1"/>
    </xf>
    <xf fontId="41" fillId="0" borderId="1" numFmtId="4" xfId="0" applyNumberFormat="1" applyFont="1" applyFill="1" applyBorder="1" applyAlignment="1">
      <alignment horizontal="center" vertical="center" wrapText="1"/>
    </xf>
    <xf fontId="41" fillId="0" borderId="1" numFmtId="9" xfId="0" applyNumberFormat="1" applyFont="1" applyFill="1" applyBorder="1" applyAlignment="1">
      <alignment horizontal="center" vertical="center" wrapText="1"/>
    </xf>
    <xf fontId="41" fillId="0" borderId="5" numFmtId="4" xfId="0" applyNumberFormat="1" applyFont="1" applyFill="1" applyBorder="1" applyAlignment="1">
      <alignment horizontal="center" vertical="center" wrapText="1"/>
    </xf>
    <xf fontId="37" fillId="0" borderId="1" numFmtId="0" xfId="0" applyNumberFormat="1" applyFont="1" applyFill="1" applyBorder="1" applyAlignment="1">
      <alignment horizontal="center" vertical="center" wrapText="1"/>
    </xf>
    <xf fontId="12" fillId="4" borderId="1" numFmtId="0" xfId="0" applyFont="1" applyFill="1" applyBorder="1" applyAlignment="1">
      <alignment horizontal="left" vertical="center" wrapText="1"/>
    </xf>
    <xf fontId="14" fillId="0" borderId="0" numFmtId="0" xfId="0" applyFont="1" applyFill="1" applyAlignment="1">
      <alignment vertical="center"/>
    </xf>
    <xf fontId="11" fillId="4" borderId="1" numFmtId="0" xfId="0" applyFont="1" applyFill="1" applyBorder="1" applyAlignment="1">
      <alignment horizontal="left" vertical="center" wrapText="1"/>
    </xf>
    <xf fontId="0" fillId="0" borderId="2" numFmtId="0" xfId="0" applyBorder="1" applyAlignment="1">
      <alignment horizontal="center" vertical="center"/>
    </xf>
    <xf fontId="10" fillId="4" borderId="1" numFmtId="0" xfId="0" applyFont="1" applyFill="1" applyBorder="1" applyAlignment="1">
      <alignment horizontal="left" vertical="center" wrapText="1"/>
    </xf>
    <xf fontId="0" fillId="0" borderId="6" numFmtId="0" xfId="0" applyBorder="1" applyAlignment="1">
      <alignment horizontal="center" vertical="center"/>
    </xf>
    <xf fontId="10" fillId="4" borderId="1" numFmtId="49" xfId="0" applyNumberFormat="1" applyFont="1" applyFill="1" applyBorder="1" applyAlignment="1">
      <alignment horizontal="center" vertical="center" wrapText="1"/>
    </xf>
    <xf fontId="10" fillId="0" borderId="1" numFmtId="49" xfId="0" applyNumberFormat="1" applyFont="1" applyFill="1" applyBorder="1" applyAlignment="1">
      <alignment horizontal="center" vertical="center" wrapText="1"/>
    </xf>
    <xf fontId="18" fillId="0" borderId="0" numFmtId="0" xfId="0" applyFont="1" applyFill="1" applyAlignment="1">
      <alignment vertical="center"/>
    </xf>
    <xf fontId="9" fillId="0" borderId="0" numFmtId="0" xfId="0" applyFont="1" applyFill="1"/>
    <xf fontId="9" fillId="0" borderId="1" numFmtId="0" xfId="0" applyFont="1" applyBorder="1" applyAlignment="1">
      <alignment horizontal="left"/>
    </xf>
    <xf fontId="9" fillId="0" borderId="0" numFmtId="49" xfId="0" applyNumberFormat="1" applyFont="1" applyFill="1" applyBorder="1" applyAlignment="1">
      <alignment vertical="center"/>
    </xf>
    <xf fontId="0" fillId="0" borderId="0" numFmtId="4" xfId="0" applyNumberFormat="1" applyAlignment="1">
      <alignment horizontal="center"/>
    </xf>
    <xf fontId="45" fillId="6" borderId="9" numFmtId="4" xfId="0" applyNumberFormat="1" applyFont="1" applyFill="1" applyBorder="1" applyAlignment="1">
      <alignment horizontal="center" vertical="center"/>
    </xf>
    <xf fontId="0" fillId="0" borderId="0" numFmtId="4" xfId="0" applyNumberFormat="1" applyAlignment="1">
      <alignment vertical="center"/>
    </xf>
    <xf fontId="0" fillId="0" borderId="0" numFmtId="4" xfId="0" applyNumberFormat="1" applyFill="1"/>
    <xf fontId="9" fillId="0" borderId="0" numFmtId="4" xfId="0" applyNumberFormat="1" applyFont="1" applyFill="1"/>
    <xf fontId="0" fillId="0" borderId="1" numFmtId="9" xfId="0" applyNumberFormat="1" applyBorder="1" applyAlignment="1">
      <alignment horizontal="center"/>
    </xf>
    <xf fontId="0" fillId="4" borderId="5" numFmtId="49" xfId="0" applyNumberFormat="1" applyFill="1" applyBorder="1" applyAlignment="1">
      <alignment horizontal="center" vertical="center" wrapText="1"/>
    </xf>
    <xf fontId="35" fillId="4" borderId="10" numFmtId="0" xfId="0" applyNumberFormat="1" applyFont="1" applyFill="1" applyBorder="1" applyAlignment="1">
      <alignment horizontal="center" vertical="center" wrapText="1"/>
    </xf>
    <xf fontId="28" fillId="0" borderId="1" numFmtId="49" xfId="0" applyNumberFormat="1" applyFont="1" applyFill="1" applyBorder="1" applyAlignment="1">
      <alignment horizontal="center" vertical="center"/>
    </xf>
    <xf fontId="21" fillId="0" borderId="1" numFmtId="0" xfId="0" applyFont="1" applyFill="1" applyBorder="1" applyAlignment="1">
      <alignment horizontal="left" vertical="center"/>
    </xf>
    <xf fontId="21" fillId="0" borderId="1" numFmtId="49" xfId="0" applyNumberFormat="1" applyFont="1" applyFill="1" applyBorder="1" applyAlignment="1">
      <alignment horizontal="center" vertical="center"/>
    </xf>
    <xf fontId="28" fillId="0" borderId="1" numFmtId="4" xfId="0" applyNumberFormat="1" applyFont="1" applyFill="1" applyBorder="1" applyAlignment="1">
      <alignment horizontal="center" vertical="center"/>
    </xf>
    <xf fontId="0" fillId="0" borderId="5" numFmtId="4" xfId="0" applyNumberFormat="1" applyFill="1" applyBorder="1" applyAlignment="1">
      <alignment horizontal="center" vertical="center"/>
    </xf>
    <xf fontId="0" fillId="0" borderId="5" numFmtId="9" xfId="0" applyNumberFormat="1" applyFill="1" applyBorder="1" applyAlignment="1">
      <alignment horizontal="center" vertical="center"/>
    </xf>
    <xf fontId="7" fillId="0" borderId="5" numFmtId="0" xfId="0" applyFont="1" applyBorder="1" applyAlignment="1">
      <alignment horizontal="left" vertical="center" wrapText="1"/>
    </xf>
    <xf fontId="7" fillId="0" borderId="5" numFmtId="49" xfId="0" applyNumberFormat="1" applyFont="1" applyBorder="1" applyAlignment="1">
      <alignment horizontal="center" vertical="center"/>
    </xf>
    <xf fontId="7" fillId="0" borderId="0" numFmtId="0" xfId="0" applyFont="1" applyFill="1" applyAlignment="1">
      <alignment vertical="center"/>
    </xf>
    <xf fontId="7" fillId="4" borderId="1" numFmtId="0" xfId="0" applyFont="1" applyFill="1" applyBorder="1" applyAlignment="1">
      <alignment horizontal="left" vertical="center" wrapText="1"/>
    </xf>
    <xf fontId="7" fillId="4" borderId="1" numFmtId="49" xfId="0" applyNumberFormat="1" applyFont="1" applyFill="1" applyBorder="1" applyAlignment="1">
      <alignment horizontal="center" vertical="center" wrapText="1"/>
    </xf>
    <xf fontId="7" fillId="0" borderId="1" numFmtId="0" xfId="0" applyFont="1" applyBorder="1" applyAlignment="1">
      <alignment horizontal="left" vertical="center" wrapText="1"/>
    </xf>
    <xf fontId="41" fillId="0" borderId="1" numFmtId="4" xfId="0" applyNumberFormat="1" applyFont="1" applyFill="1" applyBorder="1" applyAlignment="1">
      <alignment horizontal="center" vertical="center"/>
    </xf>
    <xf fontId="41" fillId="0" borderId="1" numFmtId="4" xfId="0" applyNumberFormat="1" applyFont="1" applyBorder="1" applyAlignment="1">
      <alignment horizontal="center" vertical="center"/>
    </xf>
    <xf fontId="0" fillId="0" borderId="1" numFmtId="0" xfId="0" applyFill="1" applyBorder="1" applyAlignment="1">
      <alignment horizontal="center"/>
    </xf>
    <xf fontId="6" fillId="0" borderId="1" numFmtId="4" xfId="0" applyNumberFormat="1" applyFont="1" applyBorder="1" applyAlignment="1">
      <alignment horizontal="center" vertical="center"/>
    </xf>
    <xf fontId="5" fillId="0" borderId="5" numFmtId="0" xfId="0" applyFont="1" applyFill="1" applyBorder="1" applyAlignment="1">
      <alignment horizontal="left" vertical="center"/>
    </xf>
    <xf fontId="5" fillId="0" borderId="1" numFmtId="0" xfId="0" applyFont="1" applyFill="1" applyBorder="1" applyAlignment="1">
      <alignment horizontal="left" vertical="center"/>
    </xf>
    <xf fontId="5" fillId="0" borderId="9" numFmtId="0" xfId="0" applyFont="1" applyFill="1" applyBorder="1" applyAlignment="1">
      <alignment horizontal="left" vertical="center"/>
    </xf>
    <xf fontId="41" fillId="0" borderId="1" numFmtId="3" xfId="0" applyNumberFormat="1" applyFont="1" applyFill="1" applyBorder="1" applyAlignment="1">
      <alignment horizontal="center" vertical="center" wrapText="1"/>
    </xf>
    <xf fontId="0" fillId="0" borderId="1" numFmtId="3" xfId="0" applyNumberFormat="1" applyFill="1" applyBorder="1" applyAlignment="1">
      <alignment horizontal="center" vertical="center" wrapText="1"/>
    </xf>
    <xf fontId="0" fillId="0" borderId="9" numFmtId="3" xfId="0" applyNumberFormat="1" applyFill="1" applyBorder="1" applyAlignment="1">
      <alignment horizontal="center" vertical="center" wrapText="1"/>
    </xf>
    <xf fontId="41" fillId="0" borderId="5" numFmtId="3" xfId="0" applyNumberFormat="1" applyFont="1" applyFill="1" applyBorder="1" applyAlignment="1">
      <alignment horizontal="center" vertical="center" wrapText="1"/>
    </xf>
    <xf fontId="0" fillId="4" borderId="10" numFmtId="3" xfId="0" applyNumberFormat="1" applyFill="1" applyBorder="1" applyAlignment="1">
      <alignment horizontal="center" vertical="center" wrapText="1"/>
    </xf>
    <xf fontId="0" fillId="0" borderId="10" numFmtId="3" xfId="0" applyNumberFormat="1" applyFill="1" applyBorder="1" applyAlignment="1">
      <alignment horizontal="center" vertical="center" wrapText="1"/>
    </xf>
    <xf fontId="0" fillId="2" borderId="5" numFmtId="3" xfId="0" applyNumberFormat="1" applyFill="1" applyBorder="1" applyAlignment="1">
      <alignment horizontal="center" vertical="center" wrapText="1"/>
    </xf>
    <xf fontId="0" fillId="2" borderId="10" numFmtId="3" xfId="0" applyNumberFormat="1" applyFill="1" applyBorder="1" applyAlignment="1">
      <alignment horizontal="center" vertical="center" wrapText="1"/>
    </xf>
    <xf fontId="0" fillId="4" borderId="5" numFmtId="3" xfId="0" applyNumberFormat="1" applyFill="1" applyBorder="1" applyAlignment="1">
      <alignment horizontal="center" vertical="center" wrapText="1"/>
    </xf>
    <xf fontId="0" fillId="0" borderId="1" numFmtId="3" xfId="0" applyNumberFormat="1" applyBorder="1" applyAlignment="1">
      <alignment horizontal="center"/>
    </xf>
    <xf fontId="45" fillId="0" borderId="1" numFmtId="3" xfId="0" applyNumberFormat="1" applyFont="1" applyBorder="1" applyAlignment="1">
      <alignment horizontal="center"/>
    </xf>
    <xf fontId="0" fillId="0" borderId="0" numFmtId="3" xfId="0" applyNumberFormat="1"/>
    <xf fontId="0" fillId="0" borderId="1" numFmtId="164" xfId="0" applyNumberFormat="1" applyBorder="1" applyAlignment="1">
      <alignment horizontal="center" vertical="center"/>
    </xf>
    <xf fontId="40" fillId="3" borderId="9" numFmtId="164" xfId="0" applyNumberFormat="1" applyFont="1" applyFill="1" applyBorder="1" applyAlignment="1">
      <alignment horizontal="center" vertical="center" wrapText="1"/>
    </xf>
    <xf fontId="41" fillId="4" borderId="5" numFmtId="164" xfId="0" applyNumberFormat="1" applyFont="1" applyFill="1" applyBorder="1" applyAlignment="1">
      <alignment horizontal="center" vertical="center" wrapText="1"/>
    </xf>
    <xf fontId="41" fillId="0" borderId="1" numFmtId="164" xfId="0" applyNumberFormat="1" applyFont="1" applyFill="1" applyBorder="1" applyAlignment="1">
      <alignment horizontal="center" vertical="center" wrapText="1"/>
    </xf>
    <xf fontId="0" fillId="4" borderId="1" numFmtId="164" xfId="0" applyNumberFormat="1" applyFill="1" applyBorder="1" applyAlignment="1">
      <alignment horizontal="center" vertical="center" wrapText="1"/>
    </xf>
    <xf fontId="0" fillId="4" borderId="9" numFmtId="164" xfId="0" applyNumberFormat="1" applyFill="1" applyBorder="1" applyAlignment="1">
      <alignment horizontal="center" vertical="center" wrapText="1"/>
    </xf>
    <xf fontId="0" fillId="0" borderId="1" numFmtId="164" xfId="0" applyNumberFormat="1" applyFill="1" applyBorder="1" applyAlignment="1">
      <alignment horizontal="center" vertical="center" wrapText="1"/>
    </xf>
    <xf fontId="0" fillId="0" borderId="9" numFmtId="164" xfId="0" applyNumberFormat="1" applyFill="1" applyBorder="1" applyAlignment="1">
      <alignment horizontal="center" vertical="center" wrapText="1"/>
    </xf>
    <xf fontId="41" fillId="0" borderId="5" numFmtId="164" xfId="0" applyNumberFormat="1" applyFont="1" applyFill="1" applyBorder="1" applyAlignment="1">
      <alignment horizontal="center" vertical="center" wrapText="1"/>
    </xf>
    <xf fontId="0" fillId="2" borderId="10" numFmtId="164" xfId="0" applyNumberFormat="1" applyFill="1" applyBorder="1" applyAlignment="1">
      <alignment horizontal="center" vertical="center" wrapText="1"/>
    </xf>
    <xf fontId="0" fillId="0" borderId="10" numFmtId="164" xfId="0" applyNumberFormat="1" applyFill="1" applyBorder="1" applyAlignment="1">
      <alignment horizontal="center" vertical="center" wrapText="1"/>
    </xf>
    <xf fontId="0" fillId="2" borderId="5" numFmtId="164" xfId="0" applyNumberFormat="1" applyFill="1" applyBorder="1" applyAlignment="1">
      <alignment horizontal="center" vertical="center" wrapText="1"/>
    </xf>
    <xf fontId="0" fillId="2" borderId="1" numFmtId="164" xfId="0" applyNumberFormat="1" applyFill="1" applyBorder="1" applyAlignment="1">
      <alignment horizontal="center" vertical="center" wrapText="1"/>
    </xf>
    <xf fontId="0" fillId="4" borderId="5" numFmtId="164" xfId="0" applyNumberFormat="1" applyFill="1" applyBorder="1" applyAlignment="1">
      <alignment horizontal="center" vertical="center" wrapText="1"/>
    </xf>
    <xf fontId="0" fillId="0" borderId="1" numFmtId="164" xfId="0" applyNumberFormat="1" applyBorder="1" applyAlignment="1">
      <alignment horizontal="center"/>
    </xf>
    <xf fontId="0" fillId="0" borderId="1" numFmtId="164" xfId="0" applyNumberFormat="1" applyFill="1" applyBorder="1" applyAlignment="1">
      <alignment horizontal="center" vertical="center"/>
    </xf>
    <xf fontId="0" fillId="0" borderId="9" numFmtId="164" xfId="0" applyNumberFormat="1" applyBorder="1" applyAlignment="1">
      <alignment horizontal="center" vertical="center"/>
    </xf>
    <xf fontId="0" fillId="0" borderId="5" numFmtId="164" xfId="0" applyNumberFormat="1" applyFill="1" applyBorder="1" applyAlignment="1">
      <alignment horizontal="center" vertical="center"/>
    </xf>
    <xf fontId="0" fillId="0" borderId="9" numFmtId="164" xfId="0" applyNumberFormat="1" applyFill="1" applyBorder="1" applyAlignment="1">
      <alignment horizontal="center" vertical="center"/>
    </xf>
    <xf fontId="0" fillId="0" borderId="5" numFmtId="164" xfId="0" applyNumberFormat="1" applyBorder="1" applyAlignment="1">
      <alignment horizontal="center" vertical="center"/>
    </xf>
    <xf fontId="45" fillId="0" borderId="1" numFmtId="164" xfId="0" applyNumberFormat="1" applyFont="1" applyBorder="1" applyAlignment="1">
      <alignment horizontal="center"/>
    </xf>
    <xf fontId="0" fillId="0" borderId="0" numFmtId="164" xfId="0" applyNumberFormat="1"/>
    <xf fontId="0" fillId="0" borderId="0" numFmtId="164" xfId="0" applyNumberFormat="1" applyAlignment="1">
      <alignment horizontal="center"/>
    </xf>
    <xf fontId="0" fillId="9" borderId="1" numFmtId="0" xfId="0" applyFill="1" applyBorder="1" applyAlignment="1">
      <alignment vertical="center"/>
    </xf>
    <xf fontId="47" fillId="0" borderId="1" numFmtId="4" xfId="3" applyNumberFormat="1" applyBorder="1" applyAlignment="1">
      <alignment horizontal="center"/>
    </xf>
    <xf fontId="41" fillId="0" borderId="1" numFmtId="4" xfId="3" applyNumberFormat="1" applyFont="1" applyFill="1" applyBorder="1" applyAlignment="1">
      <alignment horizontal="center"/>
    </xf>
    <xf fontId="41" fillId="0" borderId="1" numFmtId="0" xfId="3" applyFont="1" applyFill="1" applyBorder="1"/>
    <xf fontId="47" fillId="0" borderId="1" numFmtId="0" xfId="3" applyFill="1" applyBorder="1"/>
    <xf fontId="3" fillId="0" borderId="1" numFmtId="0" xfId="3" applyFont="1" applyFill="1" applyBorder="1"/>
    <xf fontId="47" fillId="0" borderId="1" numFmtId="0" xfId="3" applyFont="1" applyFill="1" applyBorder="1"/>
    <xf fontId="47" fillId="0" borderId="0" numFmtId="0" xfId="3"/>
    <xf fontId="0" fillId="0" borderId="1" numFmtId="49" xfId="0" applyNumberFormat="1" applyBorder="1" applyAlignment="1">
      <alignment horizontal="center" vertical="center"/>
    </xf>
    <xf fontId="0" fillId="0" borderId="15" numFmtId="0" xfId="0" applyBorder="1" applyAlignment="1">
      <alignment horizontal="center"/>
    </xf>
    <xf fontId="0" fillId="0" borderId="0" numFmtId="9" xfId="0" applyNumberFormat="1" applyAlignment="1">
      <alignment horizontal="center" vertical="center"/>
    </xf>
    <xf fontId="0" fillId="0" borderId="0" numFmtId="9" xfId="0" applyNumberFormat="1" applyFill="1" applyAlignment="1">
      <alignment horizontal="center"/>
    </xf>
    <xf fontId="9" fillId="0" borderId="0" numFmtId="9" xfId="0" applyNumberFormat="1" applyFont="1" applyFill="1" applyAlignment="1">
      <alignment horizontal="center"/>
    </xf>
    <xf fontId="0" fillId="0" borderId="0" numFmtId="0" xfId="0" applyAlignment="1">
      <alignment horizontal="center" vertical="center"/>
    </xf>
    <xf fontId="0" fillId="0" borderId="0" numFmtId="0" xfId="0" applyFill="1" applyAlignment="1">
      <alignment horizontal="center"/>
    </xf>
    <xf fontId="9" fillId="0" borderId="0" numFmtId="0" xfId="0" applyFont="1" applyFill="1" applyAlignment="1">
      <alignment horizontal="center"/>
    </xf>
    <xf fontId="0" fillId="0" borderId="0" numFmtId="0" xfId="0" applyAlignment="1">
      <alignment horizontal="left" vertical="center"/>
    </xf>
    <xf fontId="2" fillId="0" borderId="1" numFmtId="49" xfId="0" applyNumberFormat="1" applyFont="1" applyBorder="1" applyAlignment="1">
      <alignment horizontal="center" vertical="center"/>
    </xf>
    <xf fontId="40" fillId="5" borderId="1" numFmtId="0" xfId="0" applyFont="1" applyFill="1" applyBorder="1" applyAlignment="1">
      <alignment horizontal="center" vertical="center" wrapText="1"/>
    </xf>
    <xf fontId="40" fillId="5" borderId="5" numFmtId="0" xfId="0" applyFont="1" applyFill="1" applyBorder="1" applyAlignment="1">
      <alignment horizontal="center" vertical="center" wrapText="1"/>
    </xf>
    <xf fontId="0" fillId="0" borderId="1" numFmtId="4" xfId="0" applyNumberFormat="1" applyBorder="1" applyAlignment="1">
      <alignment horizontal="center"/>
    </xf>
    <xf fontId="47" fillId="0" borderId="1" numFmtId="0" xfId="3" applyBorder="1" applyAlignment="1">
      <alignment vertical="center" wrapText="1"/>
    </xf>
    <xf fontId="0" fillId="0" borderId="1" numFmtId="0" xfId="0" applyBorder="1" applyAlignment="1">
      <alignment vertical="center"/>
    </xf>
    <xf fontId="9" fillId="0" borderId="1" numFmtId="0" xfId="0" applyFont="1" applyFill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0" fillId="2" borderId="1" numFmtId="3" xfId="0" applyNumberFormat="1" applyFill="1" applyBorder="1" applyAlignment="1">
      <alignment horizontal="center"/>
    </xf>
    <xf fontId="0" fillId="0" borderId="0" numFmtId="3" xfId="0" applyNumberFormat="1" applyAlignment="1">
      <alignment vertical="center"/>
    </xf>
    <xf fontId="12" fillId="0" borderId="0" numFmtId="3" xfId="0" applyNumberFormat="1" applyFont="1" applyFill="1" applyAlignment="1">
      <alignment vertical="center"/>
    </xf>
    <xf fontId="0" fillId="0" borderId="0" numFmtId="3" xfId="0" applyNumberFormat="1" applyFill="1" applyAlignment="1">
      <alignment vertical="center"/>
    </xf>
    <xf fontId="28" fillId="0" borderId="0" numFmtId="3" xfId="0" applyNumberFormat="1" applyFont="1" applyFill="1" applyAlignment="1">
      <alignment vertical="center"/>
    </xf>
    <xf fontId="0" fillId="0" borderId="0" numFmtId="3" xfId="0" applyNumberFormat="1" applyFill="1"/>
    <xf fontId="9" fillId="0" borderId="0" numFmtId="3" xfId="0" applyNumberFormat="1" applyFont="1" applyFill="1"/>
    <xf fontId="41" fillId="0" borderId="1" numFmtId="1" xfId="0" applyNumberFormat="1" applyFont="1" applyFill="1" applyBorder="1" applyAlignment="1">
      <alignment horizontal="center" vertical="center" wrapText="1"/>
    </xf>
    <xf fontId="18" fillId="10" borderId="1" numFmtId="0" xfId="0" applyFont="1" applyFill="1" applyBorder="1" applyAlignment="1">
      <alignment horizontal="left" vertical="center" wrapText="1"/>
    </xf>
    <xf fontId="24" fillId="10" borderId="1" numFmtId="0" xfId="0" applyFont="1" applyFill="1" applyBorder="1" applyAlignment="1">
      <alignment horizontal="left" vertical="center" wrapText="1"/>
    </xf>
    <xf fontId="19" fillId="10" borderId="1" numFmtId="0" xfId="0" applyFont="1" applyFill="1" applyBorder="1" applyAlignment="1">
      <alignment horizontal="left" vertical="center" wrapText="1"/>
    </xf>
    <xf fontId="10" fillId="10" borderId="1" numFmtId="0" xfId="0" applyFont="1" applyFill="1" applyBorder="1" applyAlignment="1">
      <alignment horizontal="left" vertical="center" wrapText="1"/>
    </xf>
    <xf fontId="48" fillId="0" borderId="16" numFmtId="2" xfId="0" applyNumberFormat="1" applyFont="1" applyBorder="1" applyAlignment="1">
      <alignment horizontal="center"/>
    </xf>
    <xf fontId="0" fillId="9" borderId="1" numFmtId="4" xfId="0" applyNumberFormat="1" applyFill="1" applyBorder="1" applyAlignment="1">
      <alignment horizontal="center" vertical="center"/>
    </xf>
    <xf fontId="0" fillId="9" borderId="1" numFmtId="3" xfId="0" applyNumberFormat="1" applyFill="1" applyBorder="1" applyAlignment="1">
      <alignment horizontal="center" vertical="center"/>
    </xf>
    <xf fontId="31" fillId="9" borderId="5" numFmtId="0" xfId="0" applyFont="1" applyFill="1" applyBorder="1" applyAlignment="1">
      <alignment horizontal="left" vertical="center"/>
    </xf>
    <xf fontId="32" fillId="9" borderId="1" numFmtId="0" xfId="0" applyFont="1" applyFill="1" applyBorder="1" applyAlignment="1">
      <alignment horizontal="left" vertical="center"/>
    </xf>
    <xf fontId="32" fillId="9" borderId="9" numFmtId="0" xfId="0" applyFont="1" applyFill="1" applyBorder="1" applyAlignment="1">
      <alignment horizontal="left" vertical="center"/>
    </xf>
    <xf fontId="40" fillId="5" borderId="2" numFmtId="0" xfId="0" applyFont="1" applyFill="1" applyBorder="1" applyAlignment="1">
      <alignment horizontal="center" vertical="center" wrapText="1"/>
    </xf>
    <xf fontId="40" fillId="5" borderId="4" numFmtId="0" xfId="0" applyFont="1" applyFill="1" applyBorder="1" applyAlignment="1">
      <alignment horizontal="center" vertical="center" wrapText="1"/>
    </xf>
    <xf fontId="0" fillId="0" borderId="2" numFmtId="0" xfId="0" applyBorder="1" applyAlignment="1">
      <alignment horizontal="center" vertical="center"/>
    </xf>
    <xf fontId="0" fillId="0" borderId="4" numFmtId="0" xfId="0" applyBorder="1" applyAlignment="1">
      <alignment horizontal="center" vertical="center"/>
    </xf>
    <xf fontId="0" fillId="0" borderId="3" numFmtId="0" xfId="0" applyBorder="1" applyAlignment="1">
      <alignment horizontal="center" vertical="center"/>
    </xf>
    <xf fontId="0" fillId="0" borderId="2" numFmtId="49" xfId="0" applyNumberFormat="1" applyBorder="1" applyAlignment="1">
      <alignment horizontal="center" vertical="center" wrapText="1"/>
    </xf>
    <xf fontId="0" fillId="0" borderId="4" numFmtId="49" xfId="0" applyNumberFormat="1" applyBorder="1" applyAlignment="1">
      <alignment horizontal="center" vertical="center" wrapText="1"/>
    </xf>
    <xf fontId="0" fillId="0" borderId="3" numFmtId="49" xfId="0" applyNumberFormat="1" applyBorder="1" applyAlignment="1">
      <alignment horizontal="center" vertical="center" wrapText="1"/>
    </xf>
    <xf fontId="1" fillId="0" borderId="1" numFmtId="0" xfId="0" applyFont="1" applyFill="1" applyBorder="1" applyAlignment="1">
      <alignment horizontal="left"/>
    </xf>
    <xf fontId="8" fillId="0" borderId="1" numFmtId="0" xfId="0" applyFont="1" applyFill="1" applyBorder="1" applyAlignment="1">
      <alignment horizontal="left"/>
    </xf>
    <xf fontId="0" fillId="8" borderId="1" numFmtId="0" xfId="0" applyFill="1" applyBorder="1" applyAlignment="1">
      <alignment horizontal="center"/>
    </xf>
    <xf fontId="2" fillId="0" borderId="2" numFmtId="0" xfId="0" applyFont="1" applyBorder="1" applyAlignment="1">
      <alignment horizontal="left"/>
    </xf>
    <xf fontId="0" fillId="0" borderId="4" numFmtId="0" xfId="0" applyBorder="1" applyAlignment="1">
      <alignment horizontal="left"/>
    </xf>
    <xf fontId="0" fillId="0" borderId="3" numFmtId="0" xfId="0" applyBorder="1" applyAlignment="1">
      <alignment horizontal="left"/>
    </xf>
    <xf fontId="2" fillId="0" borderId="4" numFmtId="0" xfId="0" applyFont="1" applyBorder="1" applyAlignment="1">
      <alignment horizontal="left"/>
    </xf>
    <xf fontId="2" fillId="0" borderId="3" numFmtId="0" xfId="0" applyFont="1" applyBorder="1" applyAlignment="1">
      <alignment horizontal="left"/>
    </xf>
    <xf fontId="0" fillId="0" borderId="2" numFmtId="0" xfId="0" applyBorder="1" applyAlignment="1">
      <alignment horizontal="left"/>
    </xf>
    <xf fontId="40" fillId="5" borderId="1" numFmtId="0" xfId="0" applyFont="1" applyFill="1" applyBorder="1" applyAlignment="1">
      <alignment horizontal="center" vertical="center" wrapText="1"/>
    </xf>
    <xf fontId="0" fillId="0" borderId="1" numFmtId="49" xfId="0" applyNumberFormat="1" applyBorder="1" applyAlignment="1">
      <alignment horizontal="center" vertical="center"/>
    </xf>
    <xf fontId="40" fillId="5" borderId="0" numFmtId="0" xfId="0" applyFont="1" applyFill="1" applyBorder="1" applyAlignment="1">
      <alignment horizontal="center" vertical="center" wrapText="1"/>
    </xf>
    <xf fontId="4" fillId="0" borderId="2" numFmtId="0" xfId="0" applyFont="1" applyFill="1" applyBorder="1" applyAlignment="1">
      <alignment horizontal="left"/>
    </xf>
    <xf fontId="8" fillId="0" borderId="4" numFmtId="0" xfId="0" applyFont="1" applyFill="1" applyBorder="1" applyAlignment="1">
      <alignment horizontal="left"/>
    </xf>
    <xf fontId="8" fillId="0" borderId="3" numFmtId="0" xfId="0" applyFont="1" applyFill="1" applyBorder="1" applyAlignment="1">
      <alignment horizontal="left"/>
    </xf>
    <xf fontId="42" fillId="5" borderId="2" numFmtId="0" xfId="0" applyFont="1" applyFill="1" applyBorder="1" applyAlignment="1">
      <alignment horizontal="center" vertical="center" wrapText="1"/>
    </xf>
    <xf fontId="42" fillId="5" borderId="4" numFmtId="0" xfId="0" applyFont="1" applyFill="1" applyBorder="1" applyAlignment="1">
      <alignment horizontal="center" vertical="center" wrapText="1"/>
    </xf>
    <xf fontId="42" fillId="5" borderId="3" numFmtId="0" xfId="0" applyFont="1" applyFill="1" applyBorder="1" applyAlignment="1">
      <alignment horizontal="center" vertical="center" wrapText="1"/>
    </xf>
    <xf fontId="40" fillId="8" borderId="2" numFmtId="0" xfId="2" applyFont="1" applyFill="1" applyBorder="1" applyAlignment="1">
      <alignment horizontal="center" vertical="center" wrapText="1"/>
    </xf>
    <xf fontId="40" fillId="8" borderId="4" numFmtId="0" xfId="2" applyFont="1" applyFill="1" applyBorder="1" applyAlignment="1">
      <alignment horizontal="center" vertical="center" wrapText="1"/>
    </xf>
    <xf fontId="40" fillId="8" borderId="3" numFmtId="0" xfId="2" applyFont="1" applyFill="1" applyBorder="1" applyAlignment="1">
      <alignment horizontal="center" vertical="center" wrapText="1"/>
    </xf>
    <xf fontId="0" fillId="0" borderId="1" numFmtId="49" xfId="0" applyNumberFormat="1" applyBorder="1" applyAlignment="1">
      <alignment horizontal="center" vertical="center" wrapText="1"/>
    </xf>
    <xf fontId="40" fillId="5" borderId="3" numFmtId="0" xfId="0" applyFont="1" applyFill="1" applyBorder="1" applyAlignment="1">
      <alignment horizontal="center" vertical="center" wrapText="1"/>
    </xf>
    <xf fontId="42" fillId="5" borderId="1" numFmtId="0" xfId="0" applyFont="1" applyFill="1" applyBorder="1" applyAlignment="1">
      <alignment horizontal="center" vertical="center" wrapText="1"/>
    </xf>
    <xf fontId="39" fillId="5" borderId="1" numFmtId="0" xfId="0" applyFont="1" applyFill="1" applyBorder="1" applyAlignment="1">
      <alignment horizontal="center" vertical="center" wrapText="1"/>
    </xf>
    <xf fontId="39" fillId="5" borderId="2" numFmtId="0" xfId="0" applyFont="1" applyFill="1" applyBorder="1" applyAlignment="1">
      <alignment horizontal="center" vertical="center" wrapText="1"/>
    </xf>
    <xf fontId="39" fillId="5" borderId="4" numFmtId="0" xfId="0" applyFont="1" applyFill="1" applyBorder="1" applyAlignment="1">
      <alignment horizontal="center" vertical="center" wrapText="1"/>
    </xf>
    <xf fontId="39" fillId="5" borderId="3" numFmtId="0" xfId="0" applyFont="1" applyFill="1" applyBorder="1" applyAlignment="1">
      <alignment horizontal="center" vertical="center" wrapText="1"/>
    </xf>
    <xf fontId="34" fillId="4" borderId="5" numFmtId="49" xfId="0" applyNumberFormat="1" applyFont="1" applyFill="1" applyBorder="1" applyAlignment="1">
      <alignment horizontal="center" vertical="center" wrapText="1"/>
    </xf>
    <xf fontId="0" fillId="4" borderId="5" numFmtId="49" xfId="0" applyNumberFormat="1" applyFill="1" applyBorder="1" applyAlignment="1">
      <alignment horizontal="center" vertical="center" wrapText="1"/>
    </xf>
    <xf fontId="9" fillId="0" borderId="9" numFmtId="49" xfId="0" applyNumberFormat="1" applyFont="1" applyBorder="1" applyAlignment="1">
      <alignment horizontal="center" vertical="center"/>
    </xf>
    <xf fontId="9" fillId="0" borderId="10" numFmtId="49" xfId="0" applyNumberFormat="1" applyFont="1" applyBorder="1" applyAlignment="1">
      <alignment horizontal="center" vertical="center"/>
    </xf>
    <xf fontId="9" fillId="0" borderId="5" numFmtId="49" xfId="0" applyNumberFormat="1" applyFont="1" applyBorder="1" applyAlignment="1">
      <alignment horizontal="center" vertical="center"/>
    </xf>
    <xf fontId="0" fillId="0" borderId="15" numFmtId="49" xfId="0" applyNumberFormat="1" applyBorder="1" applyAlignment="1">
      <alignment horizontal="center" vertical="center" wrapText="1"/>
    </xf>
    <xf fontId="0" fillId="0" borderId="13" numFmtId="49" xfId="0" applyNumberFormat="1" applyBorder="1" applyAlignment="1">
      <alignment horizontal="center" vertical="center" wrapText="1"/>
    </xf>
    <xf fontId="0" fillId="0" borderId="14" numFmtId="49" xfId="0" applyNumberFormat="1" applyBorder="1" applyAlignment="1">
      <alignment horizontal="center" vertical="center" wrapText="1"/>
    </xf>
    <xf fontId="0" fillId="0" borderId="11" numFmtId="49" xfId="0" applyNumberFormat="1" applyBorder="1" applyAlignment="1">
      <alignment horizontal="center" vertical="center" wrapText="1"/>
    </xf>
    <xf fontId="0" fillId="0" borderId="0" numFmtId="49" xfId="0" applyNumberFormat="1" applyBorder="1" applyAlignment="1">
      <alignment horizontal="center" vertical="center" wrapText="1"/>
    </xf>
    <xf fontId="0" fillId="0" borderId="12" numFmtId="49" xfId="0" applyNumberFormat="1" applyBorder="1" applyAlignment="1">
      <alignment horizontal="center" vertical="center" wrapText="1"/>
    </xf>
    <xf fontId="0" fillId="0" borderId="6" numFmtId="49" xfId="0" applyNumberFormat="1" applyBorder="1" applyAlignment="1">
      <alignment horizontal="center" vertical="center" wrapText="1"/>
    </xf>
    <xf fontId="0" fillId="0" borderId="7" numFmtId="49" xfId="0" applyNumberFormat="1" applyBorder="1" applyAlignment="1">
      <alignment horizontal="center" vertical="center" wrapText="1"/>
    </xf>
    <xf fontId="0" fillId="0" borderId="8" numFmtId="49" xfId="0" applyNumberFormat="1" applyBorder="1" applyAlignment="1">
      <alignment horizontal="center" vertical="center" wrapText="1"/>
    </xf>
    <xf fontId="45" fillId="0" borderId="2" numFmtId="0" xfId="0" applyFont="1" applyFill="1" applyBorder="1" applyAlignment="1">
      <alignment horizontal="center" vertical="center"/>
    </xf>
    <xf fontId="45" fillId="0" borderId="4" numFmtId="0" xfId="0" applyFont="1" applyFill="1" applyBorder="1" applyAlignment="1">
      <alignment horizontal="center" vertical="center"/>
    </xf>
    <xf fontId="45" fillId="0" borderId="3" numFmtId="0" xfId="0" applyFont="1" applyFill="1" applyBorder="1" applyAlignment="1">
      <alignment horizontal="center" vertical="center"/>
    </xf>
    <xf fontId="41" fillId="3" borderId="9" numFmtId="49" xfId="0" applyNumberFormat="1" applyFont="1" applyFill="1" applyBorder="1" applyAlignment="1">
      <alignment horizontal="center" vertical="center" wrapText="1"/>
    </xf>
    <xf fontId="41" fillId="3" borderId="10" numFmtId="49" xfId="0" applyNumberFormat="1" applyFont="1" applyFill="1" applyBorder="1" applyAlignment="1">
      <alignment horizontal="center" vertical="center" wrapText="1"/>
    </xf>
    <xf fontId="41" fillId="3" borderId="5" numFmtId="49" xfId="0" applyNumberFormat="1" applyFont="1" applyFill="1" applyBorder="1" applyAlignment="1">
      <alignment horizontal="center" vertical="center" wrapText="1"/>
    </xf>
    <xf fontId="45" fillId="0" borderId="1" numFmtId="0" xfId="0" applyFont="1" applyBorder="1" applyAlignment="1">
      <alignment horizontal="center" wrapText="1"/>
    </xf>
    <xf fontId="45" fillId="0" borderId="2" numFmtId="0" xfId="0" applyFont="1" applyBorder="1" applyAlignment="1">
      <alignment horizontal="center" wrapText="1"/>
    </xf>
    <xf fontId="45" fillId="0" borderId="4" numFmtId="0" xfId="0" applyFont="1" applyBorder="1" applyAlignment="1">
      <alignment horizontal="center" wrapText="1"/>
    </xf>
    <xf fontId="0" fillId="0" borderId="9" numFmtId="49" xfId="0" applyNumberFormat="1" applyBorder="1" applyAlignment="1">
      <alignment horizontal="center" vertical="center"/>
    </xf>
    <xf fontId="45" fillId="0" borderId="0" numFmtId="49" xfId="0" applyNumberFormat="1" applyFont="1" applyAlignment="1">
      <alignment horizontal="center" vertical="center"/>
    </xf>
    <xf fontId="45" fillId="6" borderId="1" numFmtId="14" xfId="0" applyNumberFormat="1" applyFont="1" applyFill="1" applyBorder="1" applyAlignment="1">
      <alignment horizontal="center"/>
    </xf>
    <xf fontId="39" fillId="3" borderId="1" numFmtId="0" xfId="0" applyFont="1" applyFill="1" applyBorder="1" applyAlignment="1">
      <alignment horizontal="center" vertical="center"/>
    </xf>
    <xf fontId="45" fillId="0" borderId="0" numFmtId="49" xfId="0" applyNumberFormat="1" applyFont="1" applyBorder="1" applyAlignment="1">
      <alignment horizontal="center" vertical="center"/>
    </xf>
    <xf fontId="0" fillId="0" borderId="0" numFmtId="49" xfId="0" applyNumberFormat="1" applyAlignment="1">
      <alignment horizontal="center" vertical="center"/>
    </xf>
  </cellXfs>
  <cellStyles count="4">
    <cellStyle name="Standard_Tabelle1" xfId="1"/>
    <cellStyle name="Обычный" xfId="0" builtinId="0"/>
    <cellStyle name="Обычный 2" xfId="3"/>
    <cellStyle name="Плохо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0</xdr:colOff>
      <xdr:row>0</xdr:row>
      <xdr:rowOff>0</xdr:rowOff>
    </xdr:from>
    <xdr:to>
      <xdr:col>2</xdr:col>
      <xdr:colOff>3756024</xdr:colOff>
      <xdr:row>7</xdr:row>
      <xdr:rowOff>225563</xdr:rowOff>
    </xdr:to>
    <xdr:pic>
      <xdr:nvPicPr>
        <xdr:cNvPr id="6" name="Рисунок 5"/>
        <xdr:cNvPicPr>
          <a:picLocks noChangeAspect="1"/>
        </xdr:cNvPicPr>
      </xdr:nvPicPr>
      <xdr:blipFill>
        <a:blip r:embed="rId1"/>
        <a:stretch/>
      </xdr:blipFill>
      <xdr:spPr>
        <a:xfrm>
          <a:off x="0" y="0"/>
          <a:ext cx="4105274" cy="2365513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drawing" Target="../drawings/drawing1.xml"/><Relationship  Id="rId1" Type="http://schemas.openxmlformats.org/officeDocument/2006/relationships/hyperlink" Target="http://www.tdselen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topLeftCell="B1" zoomScale="90" zoomScaleNormal="90" workbookViewId="0">
      <pane ySplit="8" topLeftCell="A46" activePane="bottomLeft" state="frozen"/>
      <selection activeCell="B1" sqref="B1"/>
      <selection pane="bottomLeft" activeCell="R4" sqref="R4"/>
    </sheetView>
  </sheetViews>
  <sheetFormatPr defaultRowHeight="15" customHeight="1"/>
  <cols>
    <col bestFit="1" customWidth="1" hidden="1" min="1" max="1" width="2"/>
    <col bestFit="1" customWidth="1" min="2" max="2" style="1" width="5.28515625"/>
    <col customWidth="1" min="3" max="3" style="2" width="61"/>
    <col bestFit="1" customWidth="1" min="4" max="4" style="3" width="10.140625"/>
    <col customWidth="1" min="5" max="5" style="3" width="10.28515625"/>
    <col bestFit="1" customWidth="1" min="6" max="6" style="1" width="10.140625"/>
    <col bestFit="1" customWidth="1" min="7" max="7" style="33" width="12.7109375"/>
    <col bestFit="1" customWidth="1" min="8" max="8" style="250" width="12.7109375"/>
    <col bestFit="1" customWidth="1" min="9" max="9" style="1" width="9.28515625"/>
    <col bestFit="1" customWidth="1" min="10" max="10" style="4" width="9.28515625"/>
    <col customWidth="1" min="11" max="11" style="29" width="8.42578125"/>
    <col customWidth="1" hidden="1" min="12" max="12" style="31" width="7.140625"/>
    <col customWidth="1" hidden="1" min="13" max="13" style="34" width="9.85546875"/>
    <col customWidth="1" hidden="1" min="14" max="14" width="8.5703125"/>
    <col customWidth="1" hidden="1" min="15" max="15" style="34" width="8.5703125"/>
    <col customWidth="1" hidden="1" min="16" max="16" style="189" width="9.85546875"/>
    <col min="17" max="18" style="227" width="9.140625"/>
  </cols>
  <sheetData>
    <row r="1" ht="28.5" customHeight="1">
      <c r="B1" s="13"/>
      <c r="C1" s="13"/>
      <c r="D1" s="354" t="s">
        <v>190</v>
      </c>
      <c r="E1" s="354"/>
      <c r="F1" s="354"/>
      <c r="G1" s="354"/>
      <c r="H1" s="354"/>
      <c r="I1" s="354"/>
      <c r="J1" s="354"/>
    </row>
    <row r="2" ht="28.5" customHeight="1">
      <c r="B2" s="13"/>
      <c r="C2" s="13"/>
      <c r="D2" s="354" t="s">
        <v>38</v>
      </c>
      <c r="E2" s="354"/>
      <c r="F2" s="354"/>
      <c r="G2" s="354"/>
      <c r="H2" s="354"/>
      <c r="I2" s="354"/>
      <c r="J2" s="354"/>
    </row>
    <row r="3" ht="28.5" customHeight="1">
      <c r="B3" s="13"/>
      <c r="C3" s="13"/>
      <c r="D3" s="354" t="s">
        <v>36</v>
      </c>
      <c r="E3" s="354"/>
      <c r="F3" s="354"/>
      <c r="G3" s="354"/>
      <c r="H3" s="354"/>
      <c r="I3" s="354"/>
      <c r="J3" s="354"/>
    </row>
    <row r="4" ht="28.5" customHeight="1">
      <c r="B4" s="13"/>
      <c r="C4" s="13"/>
      <c r="D4" s="354" t="s">
        <v>37</v>
      </c>
      <c r="E4" s="354"/>
      <c r="F4" s="354"/>
      <c r="G4" s="354"/>
      <c r="H4" s="354"/>
      <c r="I4" s="354"/>
      <c r="J4" s="354"/>
    </row>
    <row r="5" s="5" customFormat="1" ht="10.5" customHeight="1">
      <c r="B5" s="13"/>
      <c r="C5" s="13"/>
      <c r="D5" s="357" t="s">
        <v>86</v>
      </c>
      <c r="E5" s="357"/>
      <c r="F5" s="357"/>
      <c r="G5" s="357"/>
      <c r="H5" s="357"/>
      <c r="I5" s="357"/>
      <c r="J5" s="357"/>
      <c r="K5" s="29"/>
      <c r="L5" s="31"/>
      <c r="M5" s="34"/>
      <c r="O5" s="34"/>
      <c r="P5" s="189"/>
      <c r="Q5" s="227"/>
      <c r="R5" s="227"/>
    </row>
    <row r="6" ht="28.5" customHeight="1">
      <c r="B6" s="13"/>
      <c r="C6" s="13"/>
      <c r="D6" s="358"/>
      <c r="E6" s="358"/>
      <c r="F6" s="358"/>
      <c r="G6" s="358"/>
      <c r="H6" s="358"/>
      <c r="I6" s="358"/>
      <c r="J6" s="358"/>
    </row>
    <row r="7" ht="15" customHeight="1">
      <c r="B7" s="13"/>
      <c r="C7" s="13"/>
      <c r="D7" s="14"/>
      <c r="E7" s="356" t="s">
        <v>0</v>
      </c>
      <c r="F7" s="356"/>
      <c r="G7" s="356"/>
      <c r="H7" s="356"/>
      <c r="I7" s="355">
        <v>44832</v>
      </c>
      <c r="J7" s="355"/>
      <c r="K7" s="34"/>
      <c r="L7" s="34"/>
      <c r="M7" s="1"/>
      <c r="P7" s="29"/>
    </row>
    <row r="8" s="18" customFormat="1" ht="66.75" customHeight="1">
      <c r="B8" s="44" t="s">
        <v>1</v>
      </c>
      <c r="C8" s="45" t="s">
        <v>31</v>
      </c>
      <c r="D8" s="46" t="s">
        <v>2</v>
      </c>
      <c r="E8" s="46" t="s">
        <v>30</v>
      </c>
      <c r="F8" s="47" t="s">
        <v>267</v>
      </c>
      <c r="G8" s="48" t="s">
        <v>3</v>
      </c>
      <c r="H8" s="229" t="s">
        <v>4</v>
      </c>
      <c r="I8" s="48" t="s">
        <v>87</v>
      </c>
      <c r="J8" s="48" t="s">
        <v>269</v>
      </c>
      <c r="K8" s="90"/>
      <c r="L8" s="90"/>
      <c r="M8" s="49" t="s">
        <v>231</v>
      </c>
      <c r="N8" s="50" t="s">
        <v>88</v>
      </c>
      <c r="O8" s="50" t="s">
        <v>270</v>
      </c>
      <c r="P8" s="190" t="s">
        <v>202</v>
      </c>
      <c r="Q8" s="277"/>
      <c r="R8" s="277"/>
    </row>
    <row r="9" s="18" customFormat="1">
      <c r="B9" s="311" t="s">
        <v>5</v>
      </c>
      <c r="C9" s="311"/>
      <c r="D9" s="311"/>
      <c r="E9" s="311"/>
      <c r="F9" s="311"/>
      <c r="G9" s="311"/>
      <c r="H9" s="311"/>
      <c r="I9" s="311"/>
      <c r="J9" s="311"/>
      <c r="K9" s="89"/>
      <c r="L9" s="89"/>
      <c r="M9" s="311"/>
      <c r="N9" s="311"/>
      <c r="O9" s="311"/>
      <c r="P9" s="311"/>
      <c r="Q9" s="277"/>
      <c r="R9" s="277"/>
    </row>
    <row r="10" s="18" customFormat="1">
      <c r="B10" s="51">
        <v>1</v>
      </c>
      <c r="C10" s="52" t="s">
        <v>6</v>
      </c>
      <c r="D10" s="53" t="s">
        <v>7</v>
      </c>
      <c r="E10" s="54">
        <v>7</v>
      </c>
      <c r="F10" s="55">
        <v>98</v>
      </c>
      <c r="G10" s="56">
        <f t="shared" ref="G10:G21" si="0">20000/E10</f>
        <v>2857.1428571428573</v>
      </c>
      <c r="H10" s="230">
        <f>20000/E10/F10</f>
        <v>29.154518950437321</v>
      </c>
      <c r="I10" s="57">
        <f>M10+M10*21%</f>
        <v>872.2043000000001</v>
      </c>
      <c r="J10" s="57">
        <f>M10+M10*26%</f>
        <v>908.24580000000003</v>
      </c>
      <c r="K10" s="251" t="s">
        <v>232</v>
      </c>
      <c r="M10" s="58">
        <v>720.83000000000004</v>
      </c>
      <c r="N10" s="67">
        <f>(I10/M10)-100%</f>
        <v>0.20999999999999996</v>
      </c>
      <c r="O10" s="67">
        <f>(J10/M10)-100%</f>
        <v>0.26000000000000001</v>
      </c>
      <c r="P10" s="58">
        <f>M10+M10*4%</f>
        <v>749.66320000000007</v>
      </c>
      <c r="Q10" s="277"/>
      <c r="R10" s="277"/>
    </row>
    <row r="11" s="18" customFormat="1">
      <c r="B11" s="16">
        <v>2</v>
      </c>
      <c r="C11" s="19" t="s">
        <v>8</v>
      </c>
      <c r="D11" s="8" t="s">
        <v>7</v>
      </c>
      <c r="E11" s="11">
        <v>7</v>
      </c>
      <c r="F11" s="9">
        <v>72</v>
      </c>
      <c r="G11" s="20">
        <f t="shared" si="0"/>
        <v>2857.1428571428573</v>
      </c>
      <c r="H11" s="230">
        <f t="shared" ref="H11:H72" si="1">20000/E11/F11</f>
        <v>39.682539682539684</v>
      </c>
      <c r="I11" s="57">
        <f t="shared" ref="I11:I20" si="2">M11+M11*21%</f>
        <v>1134.7379999999998</v>
      </c>
      <c r="J11" s="57">
        <f t="shared" ref="J11:J33" si="3">M11+M11*26%</f>
        <v>1181.6279999999999</v>
      </c>
      <c r="K11" s="251" t="s">
        <v>232</v>
      </c>
      <c r="M11" s="30">
        <v>937.79999999999995</v>
      </c>
      <c r="N11" s="15">
        <f t="shared" ref="N11:N61" si="4">(I11/M11)-100%</f>
        <v>0.20999999999999996</v>
      </c>
      <c r="O11" s="15">
        <f t="shared" ref="O11:O74" si="5">(J11/M11)-100%</f>
        <v>0.26000000000000001</v>
      </c>
      <c r="P11" s="58">
        <f t="shared" ref="P11:P21" si="6">M11+M11*4%</f>
        <v>975.3119999999999</v>
      </c>
      <c r="Q11" s="277"/>
      <c r="R11" s="277"/>
    </row>
    <row r="12" s="18" customFormat="1">
      <c r="B12" s="51">
        <v>3</v>
      </c>
      <c r="C12" s="19" t="s">
        <v>9</v>
      </c>
      <c r="D12" s="8" t="s">
        <v>7</v>
      </c>
      <c r="E12" s="11">
        <v>7</v>
      </c>
      <c r="F12" s="9">
        <v>60</v>
      </c>
      <c r="G12" s="20">
        <f t="shared" si="0"/>
        <v>2857.1428571428573</v>
      </c>
      <c r="H12" s="230">
        <f t="shared" si="1"/>
        <v>47.61904761904762</v>
      </c>
      <c r="I12" s="57">
        <f t="shared" si="2"/>
        <v>1426.6867999999999</v>
      </c>
      <c r="J12" s="57">
        <f t="shared" si="3"/>
        <v>1485.6407999999999</v>
      </c>
      <c r="K12" s="251" t="s">
        <v>232</v>
      </c>
      <c r="M12" s="30">
        <v>1179.0799999999999</v>
      </c>
      <c r="N12" s="15">
        <f t="shared" si="4"/>
        <v>0.20999999999999996</v>
      </c>
      <c r="O12" s="15">
        <f t="shared" si="5"/>
        <v>0.26000000000000001</v>
      </c>
      <c r="P12" s="58">
        <f>M12+M12*4%</f>
        <v>1226.2431999999999</v>
      </c>
      <c r="Q12" s="277"/>
      <c r="R12" s="277"/>
    </row>
    <row r="13" s="18" customFormat="1">
      <c r="B13" s="16">
        <v>4</v>
      </c>
      <c r="C13" s="19" t="s">
        <v>10</v>
      </c>
      <c r="D13" s="8" t="s">
        <v>7</v>
      </c>
      <c r="E13" s="11">
        <v>7</v>
      </c>
      <c r="F13" s="9">
        <v>48</v>
      </c>
      <c r="G13" s="20">
        <f t="shared" si="0"/>
        <v>2857.1428571428573</v>
      </c>
      <c r="H13" s="230">
        <f t="shared" si="1"/>
        <v>59.523809523809526</v>
      </c>
      <c r="I13" s="57">
        <f t="shared" si="2"/>
        <v>1687.1392999999998</v>
      </c>
      <c r="J13" s="57">
        <f t="shared" si="3"/>
        <v>1756.8557999999998</v>
      </c>
      <c r="K13" s="251" t="s">
        <v>232</v>
      </c>
      <c r="M13" s="30">
        <v>1394.3299999999999</v>
      </c>
      <c r="N13" s="15">
        <f t="shared" si="4"/>
        <v>0.20999999999999996</v>
      </c>
      <c r="O13" s="15">
        <f t="shared" si="5"/>
        <v>0.26000000000000001</v>
      </c>
      <c r="P13" s="58">
        <f t="shared" si="6"/>
        <v>1450.1032</v>
      </c>
      <c r="Q13" s="277"/>
      <c r="R13" s="277"/>
    </row>
    <row r="14" s="18" customFormat="1">
      <c r="B14" s="51">
        <v>5</v>
      </c>
      <c r="C14" s="19" t="s">
        <v>11</v>
      </c>
      <c r="D14" s="8" t="s">
        <v>7</v>
      </c>
      <c r="E14" s="11">
        <v>7</v>
      </c>
      <c r="F14" s="9">
        <v>38</v>
      </c>
      <c r="G14" s="20">
        <f t="shared" si="0"/>
        <v>2857.1428571428573</v>
      </c>
      <c r="H14" s="230">
        <f t="shared" si="1"/>
        <v>75.187969924812037</v>
      </c>
      <c r="I14" s="57">
        <f t="shared" si="2"/>
        <v>2160.6123000000002</v>
      </c>
      <c r="J14" s="57">
        <f t="shared" si="3"/>
        <v>2249.8938000000003</v>
      </c>
      <c r="K14" s="251" t="s">
        <v>232</v>
      </c>
      <c r="M14" s="30">
        <v>1785.6300000000001</v>
      </c>
      <c r="N14" s="15">
        <f t="shared" si="4"/>
        <v>0.20999999999999996</v>
      </c>
      <c r="O14" s="15">
        <f t="shared" si="5"/>
        <v>0.26000000000000001</v>
      </c>
      <c r="P14" s="58">
        <f t="shared" si="6"/>
        <v>1857.0552</v>
      </c>
      <c r="Q14" s="277"/>
      <c r="R14" s="277"/>
    </row>
    <row r="15" s="18" customFormat="1">
      <c r="B15" s="16">
        <v>6</v>
      </c>
      <c r="C15" s="21" t="s">
        <v>32</v>
      </c>
      <c r="D15" s="8" t="s">
        <v>7</v>
      </c>
      <c r="E15" s="11">
        <v>7</v>
      </c>
      <c r="F15" s="9">
        <v>34</v>
      </c>
      <c r="G15" s="20">
        <f t="shared" si="0"/>
        <v>2857.1428571428573</v>
      </c>
      <c r="H15" s="230">
        <f t="shared" si="1"/>
        <v>84.033613445378151</v>
      </c>
      <c r="I15" s="57">
        <f t="shared" si="2"/>
        <v>2453.9041999999999</v>
      </c>
      <c r="J15" s="57">
        <f t="shared" si="3"/>
        <v>2555.3051999999998</v>
      </c>
      <c r="K15" s="251" t="s">
        <v>232</v>
      </c>
      <c r="M15" s="30">
        <v>2028.02</v>
      </c>
      <c r="N15" s="15">
        <f t="shared" si="4"/>
        <v>0.20999999999999996</v>
      </c>
      <c r="O15" s="15">
        <f t="shared" si="5"/>
        <v>0.26000000000000001</v>
      </c>
      <c r="P15" s="58">
        <f t="shared" si="6"/>
        <v>2109.1408000000001</v>
      </c>
      <c r="Q15" s="277"/>
      <c r="R15" s="277"/>
    </row>
    <row r="16" s="18" customFormat="1">
      <c r="B16" s="51">
        <v>7</v>
      </c>
      <c r="C16" s="19" t="s">
        <v>12</v>
      </c>
      <c r="D16" s="8" t="s">
        <v>7</v>
      </c>
      <c r="E16" s="11">
        <v>7</v>
      </c>
      <c r="F16" s="9">
        <v>32</v>
      </c>
      <c r="G16" s="20">
        <f t="shared" si="0"/>
        <v>2857.1428571428573</v>
      </c>
      <c r="H16" s="230">
        <f t="shared" si="1"/>
        <v>89.285714285714292</v>
      </c>
      <c r="I16" s="57">
        <f t="shared" si="2"/>
        <v>2591.5053999999996</v>
      </c>
      <c r="J16" s="57">
        <f t="shared" si="3"/>
        <v>2698.5923999999995</v>
      </c>
      <c r="K16" s="251" t="s">
        <v>232</v>
      </c>
      <c r="M16" s="30">
        <v>2141.7399999999998</v>
      </c>
      <c r="N16" s="15">
        <f t="shared" si="4"/>
        <v>0.20999999999999996</v>
      </c>
      <c r="O16" s="15">
        <f t="shared" si="5"/>
        <v>0.26000000000000001</v>
      </c>
      <c r="P16" s="58">
        <f t="shared" si="6"/>
        <v>2227.4096</v>
      </c>
      <c r="Q16" s="277"/>
      <c r="R16" s="277"/>
    </row>
    <row r="17" s="18" customFormat="1">
      <c r="B17" s="16">
        <v>8</v>
      </c>
      <c r="C17" s="19" t="s">
        <v>13</v>
      </c>
      <c r="D17" s="8" t="s">
        <v>7</v>
      </c>
      <c r="E17" s="11">
        <v>7</v>
      </c>
      <c r="F17" s="9">
        <v>28</v>
      </c>
      <c r="G17" s="20">
        <f t="shared" si="0"/>
        <v>2857.1428571428573</v>
      </c>
      <c r="H17" s="230">
        <f t="shared" si="1"/>
        <v>102.04081632653062</v>
      </c>
      <c r="I17" s="57">
        <f t="shared" si="2"/>
        <v>3132.4964</v>
      </c>
      <c r="J17" s="57">
        <f t="shared" si="3"/>
        <v>3261.9384</v>
      </c>
      <c r="K17" s="251" t="s">
        <v>232</v>
      </c>
      <c r="M17" s="30">
        <v>2588.8400000000001</v>
      </c>
      <c r="N17" s="15">
        <f t="shared" si="4"/>
        <v>0.20999999999999996</v>
      </c>
      <c r="O17" s="15">
        <f t="shared" si="5"/>
        <v>0.26000000000000001</v>
      </c>
      <c r="P17" s="58">
        <f t="shared" si="6"/>
        <v>2692.3936000000003</v>
      </c>
      <c r="Q17" s="277"/>
      <c r="R17" s="277"/>
    </row>
    <row r="18" s="18" customFormat="1">
      <c r="B18" s="51">
        <v>9</v>
      </c>
      <c r="C18" s="19" t="s">
        <v>14</v>
      </c>
      <c r="D18" s="8" t="s">
        <v>7</v>
      </c>
      <c r="E18" s="11">
        <v>7</v>
      </c>
      <c r="F18" s="9">
        <v>25</v>
      </c>
      <c r="G18" s="20">
        <f t="shared" si="0"/>
        <v>2857.1428571428573</v>
      </c>
      <c r="H18" s="230">
        <f t="shared" si="1"/>
        <v>114.28571428571429</v>
      </c>
      <c r="I18" s="57">
        <f t="shared" si="2"/>
        <v>3712.2678999999998</v>
      </c>
      <c r="J18" s="57">
        <f t="shared" si="3"/>
        <v>3865.6673999999998</v>
      </c>
      <c r="K18" s="251" t="s">
        <v>232</v>
      </c>
      <c r="M18" s="30">
        <v>3067.9899999999998</v>
      </c>
      <c r="N18" s="15">
        <f>(I18/M18)-100%</f>
        <v>0.20999999999999996</v>
      </c>
      <c r="O18" s="15">
        <f t="shared" si="5"/>
        <v>0.26000000000000001</v>
      </c>
      <c r="P18" s="58">
        <f t="shared" si="6"/>
        <v>3190.7095999999997</v>
      </c>
      <c r="Q18" s="277"/>
      <c r="R18" s="277"/>
    </row>
    <row r="19" s="18" customFormat="1">
      <c r="B19" s="16">
        <v>10</v>
      </c>
      <c r="C19" s="21" t="s">
        <v>33</v>
      </c>
      <c r="D19" s="8" t="s">
        <v>7</v>
      </c>
      <c r="E19" s="11">
        <v>7</v>
      </c>
      <c r="F19" s="9">
        <v>22</v>
      </c>
      <c r="G19" s="20">
        <f t="shared" si="0"/>
        <v>2857.1428571428573</v>
      </c>
      <c r="H19" s="230">
        <f t="shared" si="1"/>
        <v>129.87012987012989</v>
      </c>
      <c r="I19" s="57">
        <f t="shared" si="2"/>
        <v>4301.4048000000003</v>
      </c>
      <c r="J19" s="57">
        <f t="shared" si="3"/>
        <v>4479.1487999999999</v>
      </c>
      <c r="K19" s="251" t="s">
        <v>232</v>
      </c>
      <c r="M19" s="30">
        <v>3554.8800000000001</v>
      </c>
      <c r="N19" s="15">
        <f t="shared" si="4"/>
        <v>0.20999999999999996</v>
      </c>
      <c r="O19" s="15">
        <f t="shared" si="5"/>
        <v>0.26000000000000001</v>
      </c>
      <c r="P19" s="58">
        <f t="shared" si="6"/>
        <v>3697.0752000000002</v>
      </c>
      <c r="Q19" s="277"/>
      <c r="R19" s="277"/>
    </row>
    <row r="20" s="18" customFormat="1">
      <c r="B20" s="51">
        <v>11</v>
      </c>
      <c r="C20" s="19" t="s">
        <v>15</v>
      </c>
      <c r="D20" s="8" t="s">
        <v>7</v>
      </c>
      <c r="E20" s="11">
        <v>7</v>
      </c>
      <c r="F20" s="9">
        <v>21</v>
      </c>
      <c r="G20" s="20">
        <f t="shared" si="0"/>
        <v>2857.1428571428573</v>
      </c>
      <c r="H20" s="230">
        <f t="shared" si="1"/>
        <v>136.0544217687075</v>
      </c>
      <c r="I20" s="57">
        <f t="shared" si="2"/>
        <v>5163.5177000000003</v>
      </c>
      <c r="J20" s="57">
        <f t="shared" si="3"/>
        <v>5376.8861999999999</v>
      </c>
      <c r="K20" s="251" t="s">
        <v>232</v>
      </c>
      <c r="L20" s="96"/>
      <c r="M20" s="63">
        <v>4267.3699999999999</v>
      </c>
      <c r="N20" s="68">
        <f t="shared" si="4"/>
        <v>0.21000000000000019</v>
      </c>
      <c r="O20" s="68">
        <f t="shared" si="5"/>
        <v>0.26000000000000001</v>
      </c>
      <c r="P20" s="58">
        <f t="shared" si="6"/>
        <v>4438.0648000000001</v>
      </c>
      <c r="Q20" s="277"/>
      <c r="R20" s="277"/>
    </row>
    <row r="21" s="18" customFormat="1">
      <c r="B21" s="16">
        <v>12</v>
      </c>
      <c r="C21" s="22" t="s">
        <v>157</v>
      </c>
      <c r="D21" s="123" t="s">
        <v>7</v>
      </c>
      <c r="E21" s="176">
        <v>7</v>
      </c>
      <c r="F21" s="125">
        <v>16</v>
      </c>
      <c r="G21" s="20">
        <f t="shared" si="0"/>
        <v>2857.1428571428573</v>
      </c>
      <c r="H21" s="230">
        <f t="shared" si="1"/>
        <v>178.57142857142858</v>
      </c>
      <c r="I21" s="57">
        <f>M21+M21*21%</f>
        <v>7265.1787999999997</v>
      </c>
      <c r="J21" s="57">
        <f t="shared" si="3"/>
        <v>7565.3927999999996</v>
      </c>
      <c r="K21" s="251" t="s">
        <v>232</v>
      </c>
      <c r="L21" s="96"/>
      <c r="M21" s="63">
        <v>6004.2799999999997</v>
      </c>
      <c r="N21" s="68">
        <f>(I21/M21)-100%</f>
        <v>0.20999999999999996</v>
      </c>
      <c r="O21" s="68">
        <f t="shared" ref="O21" si="7">(J21/M21)-100%</f>
        <v>0.26000000000000001</v>
      </c>
      <c r="P21" s="58">
        <f t="shared" si="6"/>
        <v>6244.4511999999995</v>
      </c>
      <c r="Q21" s="277"/>
      <c r="R21" s="277"/>
    </row>
    <row r="22" s="18" customFormat="1">
      <c r="B22" s="311" t="s">
        <v>16</v>
      </c>
      <c r="C22" s="311"/>
      <c r="D22" s="311"/>
      <c r="E22" s="311"/>
      <c r="F22" s="311"/>
      <c r="G22" s="311"/>
      <c r="H22" s="311"/>
      <c r="I22" s="311"/>
      <c r="J22" s="311"/>
      <c r="K22" s="89"/>
      <c r="L22" s="93"/>
      <c r="M22" s="294"/>
      <c r="N22" s="295"/>
      <c r="O22" s="295"/>
      <c r="P22" s="324"/>
      <c r="Q22" s="277"/>
      <c r="R22" s="277"/>
    </row>
    <row r="23" s="171" customFormat="1">
      <c r="B23" s="40">
        <v>1</v>
      </c>
      <c r="C23" s="177" t="s">
        <v>184</v>
      </c>
      <c r="D23" s="123" t="s">
        <v>7</v>
      </c>
      <c r="E23" s="40">
        <v>6</v>
      </c>
      <c r="F23" s="40">
        <v>96</v>
      </c>
      <c r="G23" s="216">
        <f>20000/E23</f>
        <v>3333.3333333333335</v>
      </c>
      <c r="H23" s="231">
        <f t="shared" si="1"/>
        <v>34.722222222222221</v>
      </c>
      <c r="I23" s="283">
        <f>M23+M23*21%</f>
        <v>1302.1536000000001</v>
      </c>
      <c r="J23" s="283">
        <f>M23+M23*26%</f>
        <v>1355.9616000000001</v>
      </c>
      <c r="K23" s="251" t="s">
        <v>232</v>
      </c>
      <c r="L23" s="172"/>
      <c r="M23" s="173">
        <v>1076.1600000000001</v>
      </c>
      <c r="N23" s="174">
        <f>(I23/M23)-100%</f>
        <v>0.20999999999999996</v>
      </c>
      <c r="O23" s="174">
        <f>(J23/M23)-100%</f>
        <v>0.26000000000000001</v>
      </c>
      <c r="P23" s="173">
        <v>1319.05</v>
      </c>
      <c r="Q23" s="278"/>
      <c r="R23" s="278"/>
    </row>
    <row r="24" s="171" customFormat="1">
      <c r="B24" s="40">
        <v>2</v>
      </c>
      <c r="C24" s="177" t="s">
        <v>185</v>
      </c>
      <c r="D24" s="123" t="s">
        <v>7</v>
      </c>
      <c r="E24" s="40">
        <v>7</v>
      </c>
      <c r="F24" s="40">
        <v>72</v>
      </c>
      <c r="G24" s="216">
        <f t="shared" ref="G24:G33" si="8">20000/E24</f>
        <v>2857.1428571428573</v>
      </c>
      <c r="H24" s="231">
        <f t="shared" si="1"/>
        <v>39.682539682539684</v>
      </c>
      <c r="I24" s="283">
        <f t="shared" ref="I24:I33" si="9">M24+M24*21%</f>
        <v>1674.1439</v>
      </c>
      <c r="J24" s="283">
        <f t="shared" si="3"/>
        <v>1743.3234</v>
      </c>
      <c r="K24" s="251" t="s">
        <v>232</v>
      </c>
      <c r="L24" s="172"/>
      <c r="M24" s="173">
        <v>1383.5899999999999</v>
      </c>
      <c r="N24" s="174">
        <f>(I24/M24)-100%</f>
        <v>0.21000000000000019</v>
      </c>
      <c r="O24" s="174">
        <f t="shared" ref="O24" si="10">(J24/M24)-100%</f>
        <v>0.26000000000000001</v>
      </c>
      <c r="P24" s="173">
        <v>1696.1500000000001</v>
      </c>
      <c r="Q24" s="278"/>
      <c r="R24" s="278"/>
    </row>
    <row r="25" s="171" customFormat="1">
      <c r="B25" s="40">
        <v>3</v>
      </c>
      <c r="C25" s="177" t="s">
        <v>186</v>
      </c>
      <c r="D25" s="123" t="s">
        <v>7</v>
      </c>
      <c r="E25" s="40">
        <v>7</v>
      </c>
      <c r="F25" s="40">
        <v>60</v>
      </c>
      <c r="G25" s="216">
        <f t="shared" si="8"/>
        <v>2857.1428571428573</v>
      </c>
      <c r="H25" s="231">
        <f t="shared" si="1"/>
        <v>47.61904761904762</v>
      </c>
      <c r="I25" s="283">
        <f t="shared" si="9"/>
        <v>1917.9951999999998</v>
      </c>
      <c r="J25" s="283">
        <f t="shared" si="3"/>
        <v>1997.2511999999999</v>
      </c>
      <c r="K25" s="251" t="s">
        <v>232</v>
      </c>
      <c r="L25" s="172"/>
      <c r="M25" s="175">
        <v>1585.1199999999999</v>
      </c>
      <c r="N25" s="174">
        <f t="shared" ref="N25" si="11">(I25/M25)-100%</f>
        <v>0.20999999999999996</v>
      </c>
      <c r="O25" s="174">
        <f t="shared" ref="O25" si="12">(J25/M25)-100%</f>
        <v>0.26000000000000001</v>
      </c>
      <c r="P25" s="173">
        <f>M25+M25*4%</f>
        <v>1648.5247999999999</v>
      </c>
      <c r="Q25" s="278"/>
      <c r="R25" s="278"/>
    </row>
    <row r="26" s="18" customFormat="1">
      <c r="B26" s="40">
        <v>4</v>
      </c>
      <c r="C26" s="23" t="s">
        <v>17</v>
      </c>
      <c r="D26" s="8" t="s">
        <v>7</v>
      </c>
      <c r="E26" s="11">
        <v>7</v>
      </c>
      <c r="F26" s="9">
        <v>38</v>
      </c>
      <c r="G26" s="216">
        <f t="shared" si="8"/>
        <v>2857.1428571428573</v>
      </c>
      <c r="H26" s="232">
        <f t="shared" si="1"/>
        <v>75.187969924812037</v>
      </c>
      <c r="I26" s="283">
        <f t="shared" si="9"/>
        <v>2846.1983</v>
      </c>
      <c r="J26" s="283">
        <f t="shared" si="3"/>
        <v>2963.8098</v>
      </c>
      <c r="K26" s="251" t="s">
        <v>232</v>
      </c>
      <c r="M26" s="58">
        <v>2352.23</v>
      </c>
      <c r="N26" s="67">
        <f t="shared" si="4"/>
        <v>0.20999999999999996</v>
      </c>
      <c r="O26" s="67">
        <f t="shared" si="5"/>
        <v>0.26000000000000001</v>
      </c>
      <c r="P26" s="173">
        <f t="shared" ref="P26:P33" si="13">M26+M26*4%</f>
        <v>2446.3191999999999</v>
      </c>
      <c r="Q26" s="277"/>
      <c r="R26" s="277"/>
    </row>
    <row r="27" s="18" customFormat="1">
      <c r="B27" s="40">
        <v>5</v>
      </c>
      <c r="C27" s="177" t="s">
        <v>187</v>
      </c>
      <c r="D27" s="8" t="s">
        <v>7</v>
      </c>
      <c r="E27" s="11">
        <v>6</v>
      </c>
      <c r="F27" s="9">
        <v>37</v>
      </c>
      <c r="G27" s="216">
        <f t="shared" si="8"/>
        <v>3333.3333333333335</v>
      </c>
      <c r="H27" s="232">
        <f t="shared" si="1"/>
        <v>90.090090090090101</v>
      </c>
      <c r="I27" s="283">
        <f t="shared" si="9"/>
        <v>3162.8310999999999</v>
      </c>
      <c r="J27" s="283">
        <f t="shared" si="3"/>
        <v>3293.5265999999997</v>
      </c>
      <c r="K27" s="251" t="s">
        <v>232</v>
      </c>
      <c r="M27" s="58">
        <v>2613.9099999999999</v>
      </c>
      <c r="N27" s="67">
        <f t="shared" si="4"/>
        <v>0.20999999999999996</v>
      </c>
      <c r="O27" s="67">
        <f t="shared" si="5"/>
        <v>0.26000000000000001</v>
      </c>
      <c r="P27" s="173">
        <f t="shared" si="13"/>
        <v>2718.4663999999998</v>
      </c>
      <c r="Q27" s="277"/>
      <c r="R27" s="277"/>
    </row>
    <row r="28" s="18" customFormat="1">
      <c r="B28" s="40">
        <v>6</v>
      </c>
      <c r="C28" s="23" t="s">
        <v>18</v>
      </c>
      <c r="D28" s="8" t="s">
        <v>7</v>
      </c>
      <c r="E28" s="11">
        <v>7</v>
      </c>
      <c r="F28" s="9">
        <v>32</v>
      </c>
      <c r="G28" s="216">
        <f t="shared" si="8"/>
        <v>2857.1428571428573</v>
      </c>
      <c r="H28" s="232">
        <f t="shared" si="1"/>
        <v>89.285714285714292</v>
      </c>
      <c r="I28" s="283">
        <f t="shared" si="9"/>
        <v>3379.8566999999998</v>
      </c>
      <c r="J28" s="283">
        <f t="shared" si="3"/>
        <v>3519.5201999999999</v>
      </c>
      <c r="K28" s="251" t="s">
        <v>232</v>
      </c>
      <c r="M28" s="30">
        <v>2793.27</v>
      </c>
      <c r="N28" s="15">
        <f t="shared" si="4"/>
        <v>0.20999999999999996</v>
      </c>
      <c r="O28" s="15">
        <f t="shared" si="5"/>
        <v>0.26000000000000001</v>
      </c>
      <c r="P28" s="173">
        <f t="shared" si="13"/>
        <v>2905.0007999999998</v>
      </c>
      <c r="Q28" s="277"/>
      <c r="R28" s="277"/>
    </row>
    <row r="29" s="18" customFormat="1">
      <c r="B29" s="40">
        <v>7</v>
      </c>
      <c r="C29" s="23" t="s">
        <v>19</v>
      </c>
      <c r="D29" s="8" t="s">
        <v>7</v>
      </c>
      <c r="E29" s="11">
        <v>7</v>
      </c>
      <c r="F29" s="9">
        <v>28</v>
      </c>
      <c r="G29" s="216">
        <f t="shared" si="8"/>
        <v>2857.1428571428573</v>
      </c>
      <c r="H29" s="232">
        <f t="shared" si="1"/>
        <v>102.04081632653062</v>
      </c>
      <c r="I29" s="283">
        <f t="shared" si="9"/>
        <v>4029.3847000000001</v>
      </c>
      <c r="J29" s="283">
        <f>M29+M29*26%</f>
        <v>4195.8882000000003</v>
      </c>
      <c r="K29" s="251" t="s">
        <v>232</v>
      </c>
      <c r="M29" s="30">
        <v>3330.0700000000002</v>
      </c>
      <c r="N29" s="15">
        <f>(I29/M29)-100%</f>
        <v>0.20999999999999996</v>
      </c>
      <c r="O29" s="15">
        <f t="shared" si="5"/>
        <v>0.26000000000000001</v>
      </c>
      <c r="P29" s="173">
        <f t="shared" si="13"/>
        <v>3463.2728000000002</v>
      </c>
      <c r="Q29" s="277"/>
      <c r="R29" s="277"/>
    </row>
    <row r="30" s="18" customFormat="1">
      <c r="B30" s="40">
        <v>8</v>
      </c>
      <c r="C30" s="23" t="s">
        <v>20</v>
      </c>
      <c r="D30" s="8" t="s">
        <v>7</v>
      </c>
      <c r="E30" s="25">
        <v>7</v>
      </c>
      <c r="F30" s="9">
        <v>37</v>
      </c>
      <c r="G30" s="216">
        <f t="shared" si="8"/>
        <v>2857.1428571428573</v>
      </c>
      <c r="H30" s="232">
        <f t="shared" si="1"/>
        <v>77.220077220077229</v>
      </c>
      <c r="I30" s="283">
        <f t="shared" si="9"/>
        <v>3287.5699999999997</v>
      </c>
      <c r="J30" s="283">
        <f t="shared" si="3"/>
        <v>3423.4200000000001</v>
      </c>
      <c r="K30" s="251" t="s">
        <v>232</v>
      </c>
      <c r="M30" s="30">
        <v>2717</v>
      </c>
      <c r="N30" s="15">
        <f t="shared" si="4"/>
        <v>0.20999999999999996</v>
      </c>
      <c r="O30" s="15">
        <f t="shared" si="5"/>
        <v>0.26000000000000001</v>
      </c>
      <c r="P30" s="173">
        <f t="shared" si="13"/>
        <v>2825.6799999999998</v>
      </c>
      <c r="Q30" s="277"/>
      <c r="R30" s="277"/>
    </row>
    <row r="31" s="18" customFormat="1">
      <c r="B31" s="40">
        <v>9</v>
      </c>
      <c r="C31" s="177" t="s">
        <v>188</v>
      </c>
      <c r="D31" s="8" t="s">
        <v>7</v>
      </c>
      <c r="E31" s="25">
        <v>6</v>
      </c>
      <c r="F31" s="9">
        <v>37</v>
      </c>
      <c r="G31" s="216">
        <f t="shared" si="8"/>
        <v>3333.3333333333335</v>
      </c>
      <c r="H31" s="232">
        <f t="shared" si="1"/>
        <v>90.090090090090101</v>
      </c>
      <c r="I31" s="283">
        <f t="shared" si="9"/>
        <v>3704.4028999999996</v>
      </c>
      <c r="J31" s="283">
        <f t="shared" si="3"/>
        <v>3857.4773999999998</v>
      </c>
      <c r="K31" s="251" t="s">
        <v>232</v>
      </c>
      <c r="M31" s="63">
        <v>3061.4899999999998</v>
      </c>
      <c r="N31" s="68">
        <f t="shared" si="4"/>
        <v>0.20999999999999996</v>
      </c>
      <c r="O31" s="68">
        <f t="shared" si="5"/>
        <v>0.26000000000000001</v>
      </c>
      <c r="P31" s="173">
        <f t="shared" si="13"/>
        <v>3183.9495999999999</v>
      </c>
      <c r="Q31" s="277"/>
      <c r="R31" s="277"/>
    </row>
    <row r="32" s="18" customFormat="1">
      <c r="B32" s="40">
        <v>10</v>
      </c>
      <c r="C32" s="66" t="s">
        <v>21</v>
      </c>
      <c r="D32" s="60" t="s">
        <v>7</v>
      </c>
      <c r="E32" s="25">
        <v>7</v>
      </c>
      <c r="F32" s="61">
        <v>34</v>
      </c>
      <c r="G32" s="216">
        <f t="shared" si="8"/>
        <v>2857.1428571428573</v>
      </c>
      <c r="H32" s="233">
        <f t="shared" si="1"/>
        <v>84.033613445378151</v>
      </c>
      <c r="I32" s="283">
        <f t="shared" si="9"/>
        <v>3897.5309999999999</v>
      </c>
      <c r="J32" s="283">
        <f t="shared" si="3"/>
        <v>4058.5859999999998</v>
      </c>
      <c r="K32" s="251" t="s">
        <v>232</v>
      </c>
      <c r="L32" s="96"/>
      <c r="M32" s="63">
        <v>3221.0999999999999</v>
      </c>
      <c r="N32" s="68">
        <f t="shared" si="4"/>
        <v>0.20999999999999996</v>
      </c>
      <c r="O32" s="68">
        <f t="shared" si="5"/>
        <v>0.26000000000000001</v>
      </c>
      <c r="P32" s="173">
        <f t="shared" si="13"/>
        <v>3349.944</v>
      </c>
      <c r="Q32" s="277"/>
      <c r="R32" s="277"/>
    </row>
    <row r="33" s="18" customFormat="1">
      <c r="B33" s="40">
        <v>11</v>
      </c>
      <c r="C33" s="66" t="s">
        <v>125</v>
      </c>
      <c r="D33" s="60" t="s">
        <v>7</v>
      </c>
      <c r="E33" s="25">
        <v>7</v>
      </c>
      <c r="F33" s="109">
        <v>29</v>
      </c>
      <c r="G33" s="216">
        <f t="shared" si="8"/>
        <v>2857.1428571428573</v>
      </c>
      <c r="H33" s="232">
        <f t="shared" si="1"/>
        <v>98.52216748768474</v>
      </c>
      <c r="I33" s="283">
        <f t="shared" si="9"/>
        <v>4630.9966999999997</v>
      </c>
      <c r="J33" s="283">
        <f t="shared" si="3"/>
        <v>4822.3602000000001</v>
      </c>
      <c r="K33" s="251" t="s">
        <v>232</v>
      </c>
      <c r="L33" s="96"/>
      <c r="M33" s="30">
        <v>3827.27</v>
      </c>
      <c r="N33" s="15">
        <f t="shared" si="4"/>
        <v>0.20999999999999996</v>
      </c>
      <c r="O33" s="15">
        <f t="shared" si="5"/>
        <v>0.26000000000000001</v>
      </c>
      <c r="P33" s="173">
        <f t="shared" si="13"/>
        <v>3980.3607999999999</v>
      </c>
      <c r="Q33" s="277"/>
      <c r="R33" s="277"/>
    </row>
    <row r="34" s="18" customFormat="1">
      <c r="B34" s="294" t="s">
        <v>158</v>
      </c>
      <c r="C34" s="295"/>
      <c r="D34" s="295"/>
      <c r="E34" s="295"/>
      <c r="F34" s="295"/>
      <c r="G34" s="295"/>
      <c r="H34" s="295"/>
      <c r="I34" s="295"/>
      <c r="J34" s="324"/>
      <c r="K34" s="92"/>
      <c r="L34" s="93"/>
      <c r="M34" s="311"/>
      <c r="N34" s="311"/>
      <c r="O34" s="311"/>
      <c r="Q34" s="277"/>
      <c r="R34" s="277"/>
    </row>
    <row r="35" s="18" customFormat="1">
      <c r="B35" s="17">
        <v>1</v>
      </c>
      <c r="C35" s="122" t="s">
        <v>182</v>
      </c>
      <c r="D35" s="123" t="s">
        <v>7</v>
      </c>
      <c r="E35" s="124">
        <v>9</v>
      </c>
      <c r="F35" s="125">
        <v>30</v>
      </c>
      <c r="G35" s="217">
        <f t="shared" ref="G35:G36" si="14">20000/E35</f>
        <v>2222.2222222222222</v>
      </c>
      <c r="H35" s="234">
        <f t="shared" si="1"/>
        <v>74.074074074074076</v>
      </c>
      <c r="I35" s="132">
        <v>3369</v>
      </c>
      <c r="J35" s="132">
        <v>3509</v>
      </c>
      <c r="K35" s="99"/>
      <c r="L35" s="90"/>
      <c r="M35" s="133">
        <v>2807.1300000000001</v>
      </c>
      <c r="N35" s="134">
        <f>(I35/M35)-100%</f>
        <v>0.20015816866336777</v>
      </c>
      <c r="O35" s="134">
        <f t="shared" ref="O35:O36" si="15">(J35/M35)-100%</f>
        <v>0.25003117062622682</v>
      </c>
      <c r="Q35" s="277"/>
      <c r="R35" s="277"/>
    </row>
    <row r="36" s="18" customFormat="1" ht="18" customHeight="1">
      <c r="B36" s="127">
        <v>2</v>
      </c>
      <c r="C36" s="170" t="s">
        <v>183</v>
      </c>
      <c r="D36" s="121" t="s">
        <v>7</v>
      </c>
      <c r="E36" s="124">
        <v>9</v>
      </c>
      <c r="F36" s="120">
        <v>25</v>
      </c>
      <c r="G36" s="218">
        <f t="shared" si="14"/>
        <v>2222.2222222222222</v>
      </c>
      <c r="H36" s="235">
        <f t="shared" si="1"/>
        <v>88.888888888888886</v>
      </c>
      <c r="I36" s="143">
        <v>3999</v>
      </c>
      <c r="J36" s="143">
        <v>4166</v>
      </c>
      <c r="K36" s="99"/>
      <c r="L36" s="100"/>
      <c r="M36" s="133">
        <v>3332.3800000000001</v>
      </c>
      <c r="N36" s="134">
        <f t="shared" ref="N36" si="16">(I36/M36)-100%</f>
        <v>0.20004321235873457</v>
      </c>
      <c r="O36" s="134">
        <f t="shared" si="15"/>
        <v>0.25015754505788657</v>
      </c>
      <c r="Q36" s="277"/>
      <c r="R36" s="277"/>
    </row>
    <row r="37" s="18" customFormat="1" ht="18" customHeight="1">
      <c r="A37" s="26"/>
      <c r="B37" s="294" t="s">
        <v>22</v>
      </c>
      <c r="C37" s="295"/>
      <c r="D37" s="295"/>
      <c r="E37" s="295"/>
      <c r="F37" s="295"/>
      <c r="G37" s="295"/>
      <c r="H37" s="295"/>
      <c r="I37" s="295"/>
      <c r="J37" s="324"/>
      <c r="K37" s="92"/>
      <c r="L37" s="93"/>
      <c r="M37" s="311"/>
      <c r="N37" s="311"/>
      <c r="O37" s="311"/>
      <c r="Q37" s="277"/>
      <c r="R37" s="277"/>
    </row>
    <row r="38" s="90" customFormat="1" ht="18" customHeight="1">
      <c r="A38" s="126"/>
      <c r="B38" s="127">
        <v>1</v>
      </c>
      <c r="C38" s="128" t="s">
        <v>23</v>
      </c>
      <c r="D38" s="129" t="s">
        <v>24</v>
      </c>
      <c r="E38" s="130">
        <v>9</v>
      </c>
      <c r="F38" s="79">
        <v>50</v>
      </c>
      <c r="G38" s="219">
        <f t="shared" ref="G38:G39" si="17">20000/E38</f>
        <v>2222.2222222222222</v>
      </c>
      <c r="H38" s="236">
        <f t="shared" si="1"/>
        <v>44.444444444444443</v>
      </c>
      <c r="I38" s="131">
        <f>M38+M38*25%</f>
        <v>1250.5249999999999</v>
      </c>
      <c r="J38" s="131">
        <f>M38+M38*30%</f>
        <v>1300.5459999999998</v>
      </c>
      <c r="M38" s="133">
        <v>1000.42</v>
      </c>
      <c r="N38" s="134">
        <f t="shared" si="4"/>
        <v>0.25</v>
      </c>
      <c r="O38" s="134">
        <f t="shared" si="5"/>
        <v>0.29999999999999982</v>
      </c>
      <c r="Q38" s="279"/>
      <c r="R38" s="279"/>
    </row>
    <row r="39" s="90" customFormat="1" ht="18" customHeight="1">
      <c r="A39" s="126"/>
      <c r="B39" s="127">
        <v>2</v>
      </c>
      <c r="C39" s="22" t="s">
        <v>123</v>
      </c>
      <c r="D39" s="123" t="s">
        <v>24</v>
      </c>
      <c r="E39" s="124">
        <v>9</v>
      </c>
      <c r="F39" s="40">
        <v>50</v>
      </c>
      <c r="G39" s="216">
        <f t="shared" si="17"/>
        <v>2222.2222222222222</v>
      </c>
      <c r="H39" s="231">
        <f t="shared" si="1"/>
        <v>44.444444444444443</v>
      </c>
      <c r="I39" s="131">
        <f>M39+M39*25%</f>
        <v>2011.25</v>
      </c>
      <c r="J39" s="131">
        <f>M39+M39*30%</f>
        <v>2091.6999999999998</v>
      </c>
      <c r="M39" s="133">
        <v>1609</v>
      </c>
      <c r="N39" s="134">
        <f t="shared" ref="N39" si="18">(I39/M39)-100%</f>
        <v>0.25</v>
      </c>
      <c r="O39" s="134">
        <f t="shared" ref="O39" si="19">(J39/M39)-100%</f>
        <v>0.29999999999999982</v>
      </c>
      <c r="Q39" s="279"/>
      <c r="R39" s="279"/>
    </row>
    <row r="40" s="18" customFormat="1" ht="18" customHeight="1">
      <c r="B40" s="294" t="s">
        <v>84</v>
      </c>
      <c r="C40" s="295"/>
      <c r="D40" s="295"/>
      <c r="E40" s="295"/>
      <c r="F40" s="295"/>
      <c r="G40" s="295"/>
      <c r="H40" s="295"/>
      <c r="I40" s="295"/>
      <c r="J40" s="324"/>
      <c r="K40" s="92"/>
      <c r="L40" s="93"/>
      <c r="M40" s="311"/>
      <c r="N40" s="311"/>
      <c r="O40" s="311"/>
      <c r="Q40" s="277"/>
      <c r="R40" s="277"/>
    </row>
    <row r="41" s="18" customFormat="1" ht="18" customHeight="1">
      <c r="A41" s="26"/>
      <c r="B41" s="69">
        <v>1</v>
      </c>
      <c r="C41" s="74" t="s">
        <v>85</v>
      </c>
      <c r="D41" s="70" t="s">
        <v>25</v>
      </c>
      <c r="E41" s="75">
        <v>9</v>
      </c>
      <c r="F41" s="71">
        <v>34</v>
      </c>
      <c r="G41" s="220">
        <f>20000/E41</f>
        <v>2222.2222222222222</v>
      </c>
      <c r="H41" s="237">
        <f t="shared" si="1"/>
        <v>65.359477124183002</v>
      </c>
      <c r="I41" s="72">
        <f>M41+M41*25%</f>
        <v>2074.1374999999998</v>
      </c>
      <c r="J41" s="72">
        <f>M41+M41*30%</f>
        <v>2157.1030000000001</v>
      </c>
      <c r="K41" s="99"/>
      <c r="L41" s="100"/>
      <c r="M41" s="30">
        <v>1659.3099999999999</v>
      </c>
      <c r="N41" s="15">
        <f t="shared" si="4"/>
        <v>0.25</v>
      </c>
      <c r="O41" s="15">
        <f t="shared" si="5"/>
        <v>0.30000000000000004</v>
      </c>
      <c r="Q41" s="277"/>
      <c r="R41" s="277"/>
    </row>
    <row r="42" s="18" customFormat="1" ht="18" customHeight="1">
      <c r="B42" s="294" t="s">
        <v>83</v>
      </c>
      <c r="C42" s="295"/>
      <c r="D42" s="295"/>
      <c r="E42" s="295"/>
      <c r="F42" s="295"/>
      <c r="G42" s="295"/>
      <c r="H42" s="295"/>
      <c r="I42" s="295"/>
      <c r="J42" s="324"/>
      <c r="K42" s="92"/>
      <c r="L42" s="93"/>
      <c r="M42" s="311"/>
      <c r="N42" s="311"/>
      <c r="O42" s="311"/>
      <c r="Q42" s="277"/>
      <c r="R42" s="277"/>
    </row>
    <row r="43" s="90" customFormat="1" ht="18" customHeight="1">
      <c r="B43" s="135">
        <v>1</v>
      </c>
      <c r="C43" s="136" t="s">
        <v>34</v>
      </c>
      <c r="D43" s="137" t="s">
        <v>24</v>
      </c>
      <c r="E43" s="138">
        <v>8</v>
      </c>
      <c r="F43" s="139">
        <v>24</v>
      </c>
      <c r="G43" s="221">
        <f>20000/E43</f>
        <v>2500</v>
      </c>
      <c r="H43" s="238">
        <f t="shared" si="1"/>
        <v>104.16666666666667</v>
      </c>
      <c r="I43" s="140">
        <f>M43+M43*25%</f>
        <v>3092.1624999999999</v>
      </c>
      <c r="J43" s="140">
        <f>M43+M43*30%</f>
        <v>3215.8490000000002</v>
      </c>
      <c r="K43" s="99"/>
      <c r="L43" s="100"/>
      <c r="M43" s="133">
        <v>2473.73</v>
      </c>
      <c r="N43" s="134">
        <f t="shared" si="4"/>
        <v>0.25</v>
      </c>
      <c r="O43" s="134">
        <f t="shared" si="5"/>
        <v>0.30000000000000004</v>
      </c>
      <c r="Q43" s="279"/>
      <c r="R43" s="279"/>
    </row>
    <row r="44" s="18" customFormat="1" ht="18" customHeight="1">
      <c r="B44" s="294" t="s">
        <v>205</v>
      </c>
      <c r="C44" s="295"/>
      <c r="D44" s="295"/>
      <c r="E44" s="295"/>
      <c r="F44" s="295"/>
      <c r="G44" s="295"/>
      <c r="H44" s="295"/>
      <c r="I44" s="295"/>
      <c r="J44" s="324"/>
      <c r="K44" s="92"/>
      <c r="L44" s="93"/>
      <c r="M44" s="311"/>
      <c r="N44" s="311"/>
      <c r="O44" s="311"/>
      <c r="Q44" s="277"/>
      <c r="R44" s="277"/>
    </row>
    <row r="45" s="18" customFormat="1" ht="18" customHeight="1">
      <c r="B45" s="51">
        <v>1</v>
      </c>
      <c r="C45" s="52" t="s">
        <v>76</v>
      </c>
      <c r="D45" s="53" t="s">
        <v>25</v>
      </c>
      <c r="E45" s="76">
        <v>9</v>
      </c>
      <c r="F45" s="65">
        <v>150</v>
      </c>
      <c r="G45" s="222">
        <f t="shared" ref="G45:G47" si="20">20000/E45</f>
        <v>2222.2222222222222</v>
      </c>
      <c r="H45" s="239">
        <f t="shared" si="1"/>
        <v>14.814814814814815</v>
      </c>
      <c r="I45" s="57">
        <f>M45+M45*25%</f>
        <v>712.91250000000002</v>
      </c>
      <c r="J45" s="57">
        <f>M45+M45*30%</f>
        <v>741.42900000000009</v>
      </c>
      <c r="K45" s="90"/>
      <c r="L45" s="90"/>
      <c r="M45" s="30">
        <v>570.33000000000004</v>
      </c>
      <c r="N45" s="15">
        <f t="shared" si="4"/>
        <v>0.25</v>
      </c>
      <c r="O45" s="15">
        <f t="shared" si="5"/>
        <v>0.30000000000000004</v>
      </c>
      <c r="Q45" s="277"/>
      <c r="R45" s="277"/>
    </row>
    <row r="46" s="18" customFormat="1" ht="18" customHeight="1">
      <c r="B46" s="69">
        <v>2</v>
      </c>
      <c r="C46" s="74" t="s">
        <v>206</v>
      </c>
      <c r="D46" s="195" t="s">
        <v>25</v>
      </c>
      <c r="E46" s="196">
        <v>9</v>
      </c>
      <c r="F46" s="71">
        <v>150</v>
      </c>
      <c r="G46" s="223">
        <f t="shared" si="20"/>
        <v>2222.2222222222222</v>
      </c>
      <c r="H46" s="237">
        <f t="shared" si="1"/>
        <v>14.814814814814815</v>
      </c>
      <c r="I46" s="72">
        <v>800</v>
      </c>
      <c r="J46" s="57">
        <f t="shared" ref="J46:J47" si="21">M46+M46*30%</f>
        <v>625.29999999999995</v>
      </c>
      <c r="K46" s="90"/>
      <c r="L46" s="90"/>
      <c r="M46" s="30">
        <v>481</v>
      </c>
      <c r="N46" s="15">
        <f t="shared" ref="N46" si="22">(I46/M46)-100%</f>
        <v>0.66320166320166329</v>
      </c>
      <c r="O46" s="15">
        <f t="shared" ref="O46" si="23">(J46/M46)-100%</f>
        <v>0.29999999999999982</v>
      </c>
      <c r="Q46" s="277"/>
      <c r="R46" s="277"/>
    </row>
    <row r="47" s="90" customFormat="1" ht="18" customHeight="1">
      <c r="A47" s="126"/>
      <c r="B47" s="141">
        <v>3</v>
      </c>
      <c r="C47" s="73" t="s">
        <v>58</v>
      </c>
      <c r="D47" s="121" t="s">
        <v>25</v>
      </c>
      <c r="E47" s="142">
        <v>8</v>
      </c>
      <c r="F47" s="120">
        <v>150</v>
      </c>
      <c r="G47" s="218">
        <f t="shared" si="20"/>
        <v>2500</v>
      </c>
      <c r="H47" s="235">
        <f t="shared" si="1"/>
        <v>16.666666666666668</v>
      </c>
      <c r="I47" s="143">
        <f>M47+M47*25%</f>
        <v>799.85000000000002</v>
      </c>
      <c r="J47" s="57">
        <f t="shared" si="21"/>
        <v>831.84400000000005</v>
      </c>
      <c r="K47" s="99"/>
      <c r="L47" s="100"/>
      <c r="M47" s="133">
        <v>639.88</v>
      </c>
      <c r="N47" s="134">
        <f t="shared" si="4"/>
        <v>0.25</v>
      </c>
      <c r="O47" s="134">
        <f t="shared" si="5"/>
        <v>0.30000000000000004</v>
      </c>
      <c r="Q47" s="279"/>
      <c r="R47" s="279"/>
    </row>
    <row r="48" s="18" customFormat="1" ht="18" customHeight="1">
      <c r="B48" s="327" t="s">
        <v>35</v>
      </c>
      <c r="C48" s="328"/>
      <c r="D48" s="328"/>
      <c r="E48" s="328"/>
      <c r="F48" s="328"/>
      <c r="G48" s="328"/>
      <c r="H48" s="328"/>
      <c r="I48" s="328"/>
      <c r="J48" s="329"/>
      <c r="K48" s="97"/>
      <c r="L48" s="98"/>
      <c r="M48" s="326"/>
      <c r="N48" s="326"/>
      <c r="O48" s="326"/>
      <c r="Q48" s="277"/>
      <c r="R48" s="277"/>
    </row>
    <row r="49" s="18" customFormat="1" ht="18" customHeight="1">
      <c r="B49" s="51">
        <v>1</v>
      </c>
      <c r="C49" s="77" t="s">
        <v>91</v>
      </c>
      <c r="D49" s="78" t="s">
        <v>29</v>
      </c>
      <c r="E49" s="330" t="s">
        <v>71</v>
      </c>
      <c r="F49" s="331"/>
      <c r="G49" s="224"/>
      <c r="H49" s="239">
        <v>62.5</v>
      </c>
      <c r="I49" s="57">
        <v>1200</v>
      </c>
      <c r="J49" s="57">
        <v>1250</v>
      </c>
      <c r="K49" s="90"/>
      <c r="L49" s="90"/>
      <c r="M49" s="30">
        <v>1015</v>
      </c>
      <c r="N49" s="15">
        <f t="shared" si="4"/>
        <v>0.18226600985221686</v>
      </c>
      <c r="O49" s="15">
        <f t="shared" si="5"/>
        <v>0.23152709359605916</v>
      </c>
      <c r="Q49" s="277"/>
      <c r="R49" s="277"/>
    </row>
    <row r="50" s="18" customFormat="1" ht="18" customHeight="1">
      <c r="B50" s="51">
        <v>2</v>
      </c>
      <c r="C50" s="284" t="s">
        <v>162</v>
      </c>
      <c r="D50" s="145" t="s">
        <v>25</v>
      </c>
      <c r="E50" s="145" t="s">
        <v>163</v>
      </c>
      <c r="F50" s="8" t="s">
        <v>164</v>
      </c>
      <c r="G50" s="20">
        <f t="shared" ref="G50:G51" si="24">20000/E50</f>
        <v>3333.3333333333335</v>
      </c>
      <c r="H50" s="240">
        <f t="shared" si="1"/>
        <v>41.666666666666671</v>
      </c>
      <c r="I50" s="132">
        <v>1265</v>
      </c>
      <c r="J50" s="132">
        <v>1366</v>
      </c>
      <c r="K50" s="90"/>
      <c r="L50" s="90"/>
      <c r="M50" s="133">
        <v>1012.22</v>
      </c>
      <c r="N50" s="15">
        <f t="shared" ref="N50:N51" si="25">(I50/M50)-100%</f>
        <v>0.24972831993044986</v>
      </c>
      <c r="O50" s="15">
        <f t="shared" ref="O50:O51" si="26">(J50/M50)-100%</f>
        <v>0.34950900001975849</v>
      </c>
      <c r="Q50" s="277"/>
      <c r="R50" s="277"/>
    </row>
    <row r="51" s="18" customFormat="1" ht="18" customHeight="1">
      <c r="B51" s="182">
        <v>3</v>
      </c>
      <c r="C51" s="181" t="s">
        <v>192</v>
      </c>
      <c r="D51" s="183" t="s">
        <v>25</v>
      </c>
      <c r="E51" s="184" t="s">
        <v>198</v>
      </c>
      <c r="F51" s="123" t="s">
        <v>199</v>
      </c>
      <c r="G51" s="20">
        <f t="shared" si="24"/>
        <v>2222.2222222222222</v>
      </c>
      <c r="H51" s="240">
        <f t="shared" si="1"/>
        <v>54.200542005420054</v>
      </c>
      <c r="I51" s="132">
        <f>M51+M51*13%</f>
        <v>962.46620000000007</v>
      </c>
      <c r="J51" s="132">
        <f>M51+M51*18%</f>
        <v>1005.0532000000001</v>
      </c>
      <c r="K51" s="90"/>
      <c r="L51" s="90"/>
      <c r="M51" s="133">
        <v>851.74000000000001</v>
      </c>
      <c r="N51" s="15">
        <f t="shared" si="25"/>
        <v>0.13000000000000012</v>
      </c>
      <c r="O51" s="15">
        <f t="shared" si="26"/>
        <v>0.18000000000000016</v>
      </c>
      <c r="Q51" s="277"/>
      <c r="R51" s="277"/>
    </row>
    <row r="52" s="18" customFormat="1" ht="18" customHeight="1">
      <c r="B52" s="327" t="s">
        <v>92</v>
      </c>
      <c r="C52" s="328"/>
      <c r="D52" s="328"/>
      <c r="E52" s="328"/>
      <c r="F52" s="328"/>
      <c r="G52" s="328"/>
      <c r="H52" s="328"/>
      <c r="I52" s="328"/>
      <c r="J52" s="329"/>
      <c r="K52" s="97"/>
      <c r="L52" s="98"/>
      <c r="M52" s="326"/>
      <c r="N52" s="326"/>
      <c r="O52" s="326"/>
      <c r="Q52" s="277"/>
      <c r="R52" s="277"/>
    </row>
    <row r="53" s="18" customFormat="1" ht="18" customHeight="1">
      <c r="B53" s="16">
        <v>1</v>
      </c>
      <c r="C53" s="285" t="s">
        <v>120</v>
      </c>
      <c r="D53" s="106" t="s">
        <v>29</v>
      </c>
      <c r="E53" s="107" t="s">
        <v>121</v>
      </c>
      <c r="F53" s="107" t="s">
        <v>122</v>
      </c>
      <c r="G53" s="20">
        <f t="shared" ref="G53:G55" si="27">20000/E53</f>
        <v>1818.1818181818182</v>
      </c>
      <c r="H53" s="240">
        <f t="shared" si="1"/>
        <v>55.096418732782368</v>
      </c>
      <c r="I53" s="132">
        <v>1500</v>
      </c>
      <c r="J53" s="132">
        <v>1566</v>
      </c>
      <c r="K53" s="39"/>
      <c r="L53" s="100"/>
      <c r="M53" s="133">
        <v>1327.1600000000001</v>
      </c>
      <c r="N53" s="15">
        <f t="shared" ref="N53:N54" si="28">(I53/M53)-100%</f>
        <v>0.13023297869134076</v>
      </c>
      <c r="O53" s="15">
        <f t="shared" ref="O53:O54" si="29">(J53/M53)-100%</f>
        <v>0.17996322975375989</v>
      </c>
      <c r="Q53" s="277"/>
      <c r="R53" s="277"/>
    </row>
    <row r="54" s="18" customFormat="1" ht="18" customHeight="1">
      <c r="B54" s="180">
        <v>2</v>
      </c>
      <c r="C54" s="181" t="s">
        <v>194</v>
      </c>
      <c r="D54" s="183" t="s">
        <v>193</v>
      </c>
      <c r="E54" s="184" t="s">
        <v>197</v>
      </c>
      <c r="F54" s="184" t="s">
        <v>196</v>
      </c>
      <c r="G54" s="20">
        <f t="shared" si="27"/>
        <v>2000</v>
      </c>
      <c r="H54" s="240">
        <f t="shared" si="1"/>
        <v>55.555555555555557</v>
      </c>
      <c r="I54" s="132">
        <f>M54+M54*13%</f>
        <v>1639.0536999999999</v>
      </c>
      <c r="J54" s="132">
        <f>M54+M54*18%</f>
        <v>1711.5781999999999</v>
      </c>
      <c r="K54" s="39"/>
      <c r="L54" s="100"/>
      <c r="M54" s="133">
        <v>1450.49</v>
      </c>
      <c r="N54" s="15">
        <f t="shared" si="28"/>
        <v>0.12999999999999989</v>
      </c>
      <c r="O54" s="15">
        <f t="shared" si="29"/>
        <v>0.17999999999999994</v>
      </c>
      <c r="Q54" s="277"/>
      <c r="R54" s="277"/>
    </row>
    <row r="55" s="18" customFormat="1" ht="18" customHeight="1">
      <c r="B55" s="180">
        <v>3</v>
      </c>
      <c r="C55" s="181" t="s">
        <v>195</v>
      </c>
      <c r="D55" s="183" t="s">
        <v>193</v>
      </c>
      <c r="E55" s="184" t="s">
        <v>197</v>
      </c>
      <c r="F55" s="184" t="s">
        <v>196</v>
      </c>
      <c r="G55" s="20">
        <f t="shared" si="27"/>
        <v>2000</v>
      </c>
      <c r="H55" s="240">
        <f t="shared" si="1"/>
        <v>55.555555555555557</v>
      </c>
      <c r="I55" s="132">
        <v>1697</v>
      </c>
      <c r="J55" s="132">
        <f>M55+M55*18%</f>
        <v>1711.5781999999999</v>
      </c>
      <c r="K55" s="39"/>
      <c r="L55" s="100"/>
      <c r="M55" s="133">
        <v>1450.49</v>
      </c>
      <c r="N55" s="15">
        <f t="shared" ref="N55" si="30">(I55/M55)-100%</f>
        <v>0.16994946535308753</v>
      </c>
      <c r="O55" s="15">
        <f t="shared" ref="O55" si="31">(J55/M55)-100%</f>
        <v>0.17999999999999994</v>
      </c>
      <c r="Q55" s="277"/>
      <c r="R55" s="277"/>
    </row>
    <row r="56" s="18" customFormat="1" ht="18" customHeight="1">
      <c r="B56" s="327" t="s">
        <v>26</v>
      </c>
      <c r="C56" s="328"/>
      <c r="D56" s="328"/>
      <c r="E56" s="328"/>
      <c r="F56" s="328"/>
      <c r="G56" s="328"/>
      <c r="H56" s="328"/>
      <c r="I56" s="328"/>
      <c r="J56" s="329"/>
      <c r="K56" s="97"/>
      <c r="L56" s="98"/>
      <c r="M56" s="326"/>
      <c r="N56" s="326"/>
      <c r="O56" s="326"/>
      <c r="Q56" s="277"/>
      <c r="R56" s="277"/>
    </row>
    <row r="57" s="18" customFormat="1" ht="18" customHeight="1">
      <c r="B57" s="51">
        <v>1</v>
      </c>
      <c r="C57" s="104" t="s">
        <v>115</v>
      </c>
      <c r="D57" s="105" t="s">
        <v>25</v>
      </c>
      <c r="E57" s="64">
        <v>11</v>
      </c>
      <c r="F57" s="65">
        <v>150</v>
      </c>
      <c r="G57" s="224">
        <f t="shared" ref="G57:G72" si="32">20000/E57</f>
        <v>1818.1818181818182</v>
      </c>
      <c r="H57" s="241">
        <f t="shared" si="1"/>
        <v>12.121212121212121</v>
      </c>
      <c r="I57" s="57">
        <f>M57+M57*25%</f>
        <v>324.52499999999998</v>
      </c>
      <c r="J57" s="57">
        <f>M57+M57*30%</f>
        <v>337.50599999999997</v>
      </c>
      <c r="K57" s="90"/>
      <c r="M57" s="30">
        <v>259.62</v>
      </c>
      <c r="N57" s="15">
        <f t="shared" si="4"/>
        <v>0.25</v>
      </c>
      <c r="O57" s="15">
        <f t="shared" si="5"/>
        <v>0.29999999999999982</v>
      </c>
      <c r="Q57" s="277"/>
      <c r="R57" s="277"/>
    </row>
    <row r="58" s="18" customFormat="1" ht="18" customHeight="1">
      <c r="B58" s="51">
        <v>2</v>
      </c>
      <c r="C58" s="104" t="s">
        <v>114</v>
      </c>
      <c r="D58" s="105" t="s">
        <v>25</v>
      </c>
      <c r="E58" s="64">
        <v>12</v>
      </c>
      <c r="F58" s="65">
        <v>140</v>
      </c>
      <c r="G58" s="224">
        <f t="shared" si="32"/>
        <v>1666.6666666666667</v>
      </c>
      <c r="H58" s="241">
        <f t="shared" si="1"/>
        <v>11.904761904761905</v>
      </c>
      <c r="I58" s="57">
        <f t="shared" ref="I58:I72" si="33">M58+M58*25%</f>
        <v>349.96250000000003</v>
      </c>
      <c r="J58" s="57">
        <f t="shared" ref="J58:J65" si="34">M58+M58*30%</f>
        <v>363.96100000000001</v>
      </c>
      <c r="K58" s="39"/>
      <c r="M58" s="30">
        <v>279.97000000000003</v>
      </c>
      <c r="N58" s="15">
        <f t="shared" ref="N58" si="35">(I58/M58)-100%</f>
        <v>0.25</v>
      </c>
      <c r="O58" s="15">
        <f t="shared" ref="O58" si="36">(J58/M58)-100%</f>
        <v>0.29999999999999982</v>
      </c>
      <c r="Q58" s="277"/>
      <c r="R58" s="277"/>
    </row>
    <row r="59" s="18" customFormat="1" ht="18" customHeight="1">
      <c r="B59" s="51">
        <v>3</v>
      </c>
      <c r="C59" s="104" t="s">
        <v>118</v>
      </c>
      <c r="D59" s="105" t="s">
        <v>25</v>
      </c>
      <c r="E59" s="64">
        <v>11</v>
      </c>
      <c r="F59" s="65">
        <v>150</v>
      </c>
      <c r="G59" s="224">
        <f t="shared" si="32"/>
        <v>1818.1818181818182</v>
      </c>
      <c r="H59" s="241">
        <f t="shared" si="1"/>
        <v>12.121212121212121</v>
      </c>
      <c r="I59" s="57">
        <f t="shared" ca="1" si="33"/>
        <v>570.45000000000005</v>
      </c>
      <c r="J59" s="57">
        <f t="shared" ca="1" si="34"/>
        <v>593.26800000000003</v>
      </c>
      <c r="K59" s="39"/>
      <c r="M59" s="288">
        <f ca="1">M57/(J59*K59)+I59</f>
        <v>456.36363636363637</v>
      </c>
      <c r="N59" s="15">
        <f t="shared" ref="N59:N60" ca="1" si="37">(I59/M59)-100%</f>
        <v>0.25</v>
      </c>
      <c r="O59" s="15">
        <f t="shared" ref="O59:O60" ca="1" si="38">(J59/M59)-100%</f>
        <v>0.30000000000000004</v>
      </c>
      <c r="Q59" s="277"/>
      <c r="R59" s="277"/>
    </row>
    <row r="60" s="18" customFormat="1" ht="18" customHeight="1">
      <c r="B60" s="51">
        <v>4</v>
      </c>
      <c r="C60" s="104" t="s">
        <v>119</v>
      </c>
      <c r="D60" s="105" t="s">
        <v>25</v>
      </c>
      <c r="E60" s="64">
        <v>11</v>
      </c>
      <c r="F60" s="65">
        <v>150</v>
      </c>
      <c r="G60" s="224">
        <f t="shared" si="32"/>
        <v>1818.1818181818182</v>
      </c>
      <c r="H60" s="241">
        <f t="shared" si="1"/>
        <v>12.121212121212121</v>
      </c>
      <c r="I60" s="57">
        <f t="shared" si="33"/>
        <v>570.45000000000005</v>
      </c>
      <c r="J60" s="57">
        <f t="shared" si="34"/>
        <v>593.26800000000003</v>
      </c>
      <c r="K60" s="39"/>
      <c r="M60" s="30">
        <v>456.36000000000001</v>
      </c>
      <c r="N60" s="15">
        <f t="shared" si="37"/>
        <v>0.25</v>
      </c>
      <c r="O60" s="15">
        <f t="shared" si="38"/>
        <v>0.30000000000000004</v>
      </c>
      <c r="Q60" s="277"/>
      <c r="R60" s="277"/>
    </row>
    <row r="61" s="18" customFormat="1" ht="18" customHeight="1">
      <c r="B61" s="51">
        <v>5</v>
      </c>
      <c r="C61" s="163" t="s">
        <v>177</v>
      </c>
      <c r="D61" s="162" t="s">
        <v>113</v>
      </c>
      <c r="E61" s="11">
        <v>11</v>
      </c>
      <c r="F61" s="9">
        <v>150</v>
      </c>
      <c r="G61" s="20">
        <f t="shared" si="32"/>
        <v>1818.1818181818182</v>
      </c>
      <c r="H61" s="232">
        <f t="shared" si="1"/>
        <v>12.121212121212121</v>
      </c>
      <c r="I61" s="57">
        <f t="shared" si="33"/>
        <v>343.53749999999997</v>
      </c>
      <c r="J61" s="57">
        <f t="shared" si="34"/>
        <v>357.279</v>
      </c>
      <c r="K61" s="90"/>
      <c r="M61" s="30">
        <v>274.82999999999998</v>
      </c>
      <c r="N61" s="15">
        <f t="shared" si="4"/>
        <v>0.25</v>
      </c>
      <c r="O61" s="15">
        <f t="shared" si="5"/>
        <v>0.30000000000000004</v>
      </c>
      <c r="P61" s="165"/>
      <c r="Q61" s="277"/>
      <c r="R61" s="277"/>
    </row>
    <row r="62" s="18" customFormat="1" ht="18" customHeight="1">
      <c r="B62" s="51">
        <v>6</v>
      </c>
      <c r="C62" s="103" t="s">
        <v>116</v>
      </c>
      <c r="D62" s="102" t="s">
        <v>113</v>
      </c>
      <c r="E62" s="11">
        <v>10</v>
      </c>
      <c r="F62" s="9">
        <v>150</v>
      </c>
      <c r="G62" s="20">
        <f t="shared" si="32"/>
        <v>2000</v>
      </c>
      <c r="H62" s="232">
        <f t="shared" si="1"/>
        <v>13.333333333333334</v>
      </c>
      <c r="I62" s="57">
        <f t="shared" si="33"/>
        <v>362.01250000000005</v>
      </c>
      <c r="J62" s="57">
        <f t="shared" si="34"/>
        <v>376.49299999999999</v>
      </c>
      <c r="K62" s="39"/>
      <c r="M62" s="30">
        <v>289.61000000000001</v>
      </c>
      <c r="N62" s="15">
        <f t="shared" ref="N62:N65" si="39">(I62/M62)-100%</f>
        <v>0.25</v>
      </c>
      <c r="O62" s="15">
        <f t="shared" ref="O62:O70" si="40">(J62/M62)-100%</f>
        <v>0.29999999999999982</v>
      </c>
      <c r="P62" s="165"/>
      <c r="Q62" s="277"/>
      <c r="R62" s="277"/>
    </row>
    <row r="63" s="18" customFormat="1" ht="18" customHeight="1">
      <c r="B63" s="51">
        <v>7</v>
      </c>
      <c r="C63" s="103" t="s">
        <v>117</v>
      </c>
      <c r="D63" s="102" t="s">
        <v>113</v>
      </c>
      <c r="E63" s="11">
        <v>11</v>
      </c>
      <c r="F63" s="9">
        <v>110</v>
      </c>
      <c r="G63" s="20">
        <f t="shared" si="32"/>
        <v>1818.1818181818182</v>
      </c>
      <c r="H63" s="232">
        <f t="shared" si="1"/>
        <v>16.528925619834713</v>
      </c>
      <c r="I63" s="57">
        <f t="shared" si="33"/>
        <v>425.46249999999998</v>
      </c>
      <c r="J63" s="57">
        <f t="shared" si="34"/>
        <v>442.48099999999999</v>
      </c>
      <c r="K63" s="39"/>
      <c r="M63" s="30">
        <v>340.37</v>
      </c>
      <c r="N63" s="15">
        <f t="shared" si="39"/>
        <v>0.25</v>
      </c>
      <c r="O63" s="15">
        <f t="shared" si="40"/>
        <v>0.30000000000000004</v>
      </c>
      <c r="P63" s="165"/>
      <c r="Q63" s="277"/>
      <c r="R63" s="277"/>
    </row>
    <row r="64" s="18" customFormat="1" ht="18" customHeight="1">
      <c r="B64" s="51">
        <v>8</v>
      </c>
      <c r="C64" s="163" t="s">
        <v>178</v>
      </c>
      <c r="D64" s="102" t="s">
        <v>113</v>
      </c>
      <c r="E64" s="11">
        <v>11</v>
      </c>
      <c r="F64" s="9">
        <v>90</v>
      </c>
      <c r="G64" s="20">
        <f t="shared" si="32"/>
        <v>1818.1818181818182</v>
      </c>
      <c r="H64" s="232">
        <f t="shared" si="1"/>
        <v>20.202020202020204</v>
      </c>
      <c r="I64" s="57">
        <f t="shared" si="33"/>
        <v>532.60000000000002</v>
      </c>
      <c r="J64" s="57">
        <f t="shared" si="34"/>
        <v>553.904</v>
      </c>
      <c r="K64" s="39"/>
      <c r="M64" s="30">
        <v>426.07999999999998</v>
      </c>
      <c r="N64" s="15">
        <f t="shared" si="39"/>
        <v>0.25</v>
      </c>
      <c r="O64" s="15">
        <f t="shared" si="40"/>
        <v>0.30000000000000004</v>
      </c>
      <c r="P64" s="165"/>
      <c r="Q64" s="277"/>
      <c r="R64" s="277"/>
    </row>
    <row r="65" s="18" customFormat="1" ht="18" customHeight="1">
      <c r="B65" s="51">
        <v>9</v>
      </c>
      <c r="C65" s="163" t="s">
        <v>179</v>
      </c>
      <c r="D65" s="162" t="s">
        <v>113</v>
      </c>
      <c r="E65" s="11">
        <v>11</v>
      </c>
      <c r="F65" s="9">
        <v>75</v>
      </c>
      <c r="G65" s="20">
        <f t="shared" si="32"/>
        <v>1818.1818181818182</v>
      </c>
      <c r="H65" s="232">
        <f t="shared" si="1"/>
        <v>24.242424242424242</v>
      </c>
      <c r="I65" s="57">
        <f t="shared" si="33"/>
        <v>595.48749999999995</v>
      </c>
      <c r="J65" s="57">
        <f t="shared" si="34"/>
        <v>619.30700000000002</v>
      </c>
      <c r="K65" s="39"/>
      <c r="M65" s="30">
        <v>476.38999999999999</v>
      </c>
      <c r="N65" s="15">
        <f t="shared" si="39"/>
        <v>0.25</v>
      </c>
      <c r="O65" s="15">
        <f t="shared" si="40"/>
        <v>0.30000000000000004</v>
      </c>
      <c r="P65" s="165"/>
      <c r="Q65" s="277"/>
      <c r="R65" s="277"/>
    </row>
    <row r="66" s="18" customFormat="1" ht="18" customHeight="1">
      <c r="B66" s="51">
        <v>10</v>
      </c>
      <c r="C66" s="206" t="s">
        <v>208</v>
      </c>
      <c r="D66" s="207" t="s">
        <v>29</v>
      </c>
      <c r="E66" s="11">
        <v>12</v>
      </c>
      <c r="F66" s="9">
        <v>140</v>
      </c>
      <c r="G66" s="20">
        <f t="shared" si="32"/>
        <v>1666.6666666666667</v>
      </c>
      <c r="H66" s="232">
        <f t="shared" si="1"/>
        <v>11.904761904761905</v>
      </c>
      <c r="I66" s="57">
        <f t="shared" si="33"/>
        <v>334.875</v>
      </c>
      <c r="J66" s="24">
        <v>340</v>
      </c>
      <c r="K66" s="205"/>
      <c r="M66" s="30">
        <v>267.89999999999998</v>
      </c>
      <c r="N66" s="15"/>
      <c r="O66" s="15">
        <f t="shared" si="40"/>
        <v>0.26913027248973509</v>
      </c>
      <c r="P66" s="165"/>
      <c r="Q66" s="277"/>
      <c r="R66" s="277"/>
    </row>
    <row r="67" s="18" customFormat="1" ht="18" customHeight="1">
      <c r="B67" s="51">
        <v>11</v>
      </c>
      <c r="C67" s="206" t="s">
        <v>89</v>
      </c>
      <c r="D67" s="207" t="s">
        <v>29</v>
      </c>
      <c r="E67" s="11">
        <v>12</v>
      </c>
      <c r="F67" s="9">
        <v>140</v>
      </c>
      <c r="G67" s="20">
        <f t="shared" si="32"/>
        <v>1666.6666666666667</v>
      </c>
      <c r="H67" s="232">
        <f t="shared" si="1"/>
        <v>11.904761904761905</v>
      </c>
      <c r="I67" s="57">
        <f t="shared" si="33"/>
        <v>334.875</v>
      </c>
      <c r="J67" s="132">
        <v>340</v>
      </c>
      <c r="K67" s="205"/>
      <c r="M67" s="30">
        <v>267.89999999999998</v>
      </c>
      <c r="N67" s="15"/>
      <c r="O67" s="15">
        <f t="shared" si="40"/>
        <v>0.26913027248973509</v>
      </c>
      <c r="P67" s="165"/>
      <c r="Q67" s="277"/>
      <c r="R67" s="277"/>
    </row>
    <row r="68" s="18" customFormat="1" ht="18" customHeight="1">
      <c r="B68" s="51">
        <v>12</v>
      </c>
      <c r="C68" s="179" t="s">
        <v>189</v>
      </c>
      <c r="D68" s="108" t="s">
        <v>29</v>
      </c>
      <c r="E68" s="11">
        <v>12</v>
      </c>
      <c r="F68" s="9">
        <v>140</v>
      </c>
      <c r="G68" s="20">
        <f t="shared" si="32"/>
        <v>1666.6666666666667</v>
      </c>
      <c r="H68" s="232">
        <f t="shared" si="1"/>
        <v>11.904761904761905</v>
      </c>
      <c r="I68" s="57">
        <f t="shared" si="33"/>
        <v>340</v>
      </c>
      <c r="J68" s="132">
        <v>340</v>
      </c>
      <c r="K68" s="113"/>
      <c r="L68" s="90"/>
      <c r="M68" s="133">
        <v>272</v>
      </c>
      <c r="N68" s="15"/>
      <c r="O68" s="15">
        <f t="shared" si="40"/>
        <v>0.25</v>
      </c>
      <c r="Q68" s="277"/>
      <c r="R68" s="277"/>
    </row>
    <row r="69" s="18" customFormat="1" ht="18" customHeight="1">
      <c r="B69" s="51">
        <v>13</v>
      </c>
      <c r="C69" s="206" t="s">
        <v>209</v>
      </c>
      <c r="D69" s="207" t="s">
        <v>29</v>
      </c>
      <c r="E69" s="11">
        <v>8</v>
      </c>
      <c r="F69" s="9">
        <v>200</v>
      </c>
      <c r="G69" s="20">
        <f t="shared" si="32"/>
        <v>2500</v>
      </c>
      <c r="H69" s="232">
        <f t="shared" si="1"/>
        <v>12.5</v>
      </c>
      <c r="I69" s="57">
        <f t="shared" si="33"/>
        <v>427.17500000000001</v>
      </c>
      <c r="J69" s="132">
        <v>358</v>
      </c>
      <c r="K69" s="90"/>
      <c r="L69" s="90"/>
      <c r="M69" s="133">
        <v>341.74000000000001</v>
      </c>
      <c r="N69" s="15"/>
      <c r="O69" s="15">
        <f t="shared" si="40"/>
        <v>4.7580031602973083e-002</v>
      </c>
      <c r="Q69" s="277"/>
      <c r="R69" s="277"/>
    </row>
    <row r="70" s="18" customFormat="1" ht="18" customHeight="1">
      <c r="B70" s="51">
        <v>14</v>
      </c>
      <c r="C70" s="206" t="s">
        <v>210</v>
      </c>
      <c r="D70" s="207" t="s">
        <v>29</v>
      </c>
      <c r="E70" s="11">
        <v>8</v>
      </c>
      <c r="F70" s="9">
        <v>200</v>
      </c>
      <c r="G70" s="20">
        <f t="shared" si="32"/>
        <v>2500</v>
      </c>
      <c r="H70" s="232">
        <f t="shared" si="1"/>
        <v>12.5</v>
      </c>
      <c r="I70" s="57">
        <f t="shared" si="33"/>
        <v>427.17500000000001</v>
      </c>
      <c r="J70" s="132">
        <v>358</v>
      </c>
      <c r="K70" s="90"/>
      <c r="L70" s="90"/>
      <c r="M70" s="133">
        <v>341.74000000000001</v>
      </c>
      <c r="N70" s="15"/>
      <c r="O70" s="15">
        <f t="shared" si="40"/>
        <v>4.7580031602973083e-002</v>
      </c>
      <c r="Q70" s="277"/>
      <c r="R70" s="277"/>
    </row>
    <row r="71" s="18" customFormat="1" ht="18" customHeight="1">
      <c r="B71" s="51">
        <v>15</v>
      </c>
      <c r="C71" s="32" t="s">
        <v>89</v>
      </c>
      <c r="D71" s="43" t="s">
        <v>90</v>
      </c>
      <c r="E71" s="11">
        <v>12</v>
      </c>
      <c r="F71" s="9">
        <v>140</v>
      </c>
      <c r="G71" s="20">
        <f t="shared" si="32"/>
        <v>1666.6666666666667</v>
      </c>
      <c r="H71" s="232">
        <f t="shared" si="1"/>
        <v>11.904761904761905</v>
      </c>
      <c r="I71" s="57">
        <f t="shared" si="33"/>
        <v>300</v>
      </c>
      <c r="J71" s="132">
        <v>300</v>
      </c>
      <c r="K71" s="90"/>
      <c r="L71" s="90"/>
      <c r="M71" s="133">
        <v>240</v>
      </c>
      <c r="N71" s="15"/>
      <c r="O71" s="15">
        <f t="shared" si="5"/>
        <v>0.25</v>
      </c>
      <c r="Q71" s="277"/>
      <c r="R71" s="277"/>
    </row>
    <row r="72" ht="15" customHeight="1">
      <c r="B72" s="51">
        <v>16</v>
      </c>
      <c r="C72" s="206" t="s">
        <v>124</v>
      </c>
      <c r="D72" s="43" t="s">
        <v>90</v>
      </c>
      <c r="E72" s="11">
        <v>8</v>
      </c>
      <c r="F72" s="9">
        <v>200</v>
      </c>
      <c r="G72" s="225">
        <f t="shared" si="32"/>
        <v>2500</v>
      </c>
      <c r="H72" s="242">
        <f t="shared" si="1"/>
        <v>12.5</v>
      </c>
      <c r="I72" s="57">
        <f t="shared" si="33"/>
        <v>427.17500000000001</v>
      </c>
      <c r="J72" s="211">
        <v>358</v>
      </c>
      <c r="M72" s="133">
        <v>341.74000000000001</v>
      </c>
      <c r="N72" s="37"/>
      <c r="O72" s="15">
        <f t="shared" si="5"/>
        <v>4.7580031602973083e-002</v>
      </c>
    </row>
    <row r="73" s="5" customFormat="1" ht="15" customHeight="1">
      <c r="B73" s="51">
        <v>17</v>
      </c>
      <c r="C73" s="32" t="s">
        <v>89</v>
      </c>
      <c r="D73" s="207" t="s">
        <v>97</v>
      </c>
      <c r="E73" s="11"/>
      <c r="F73" s="9"/>
      <c r="G73" s="225"/>
      <c r="H73" s="242"/>
      <c r="I73" s="35"/>
      <c r="J73" s="211">
        <v>254</v>
      </c>
      <c r="K73" s="29"/>
      <c r="L73" s="31"/>
      <c r="M73" s="133">
        <v>241.74000000000001</v>
      </c>
      <c r="N73" s="37"/>
      <c r="O73" s="15">
        <f t="shared" si="5"/>
        <v>5.0715644907752155e-002</v>
      </c>
      <c r="P73" s="189"/>
      <c r="Q73" s="227"/>
      <c r="R73" s="227"/>
    </row>
    <row r="74" s="5" customFormat="1" ht="15" customHeight="1">
      <c r="B74" s="51">
        <v>18</v>
      </c>
      <c r="C74" s="206" t="s">
        <v>211</v>
      </c>
      <c r="D74" s="207" t="s">
        <v>218</v>
      </c>
      <c r="E74" s="11"/>
      <c r="F74" s="9"/>
      <c r="G74" s="225"/>
      <c r="H74" s="242"/>
      <c r="I74" s="35"/>
      <c r="J74" s="211">
        <v>115</v>
      </c>
      <c r="K74" s="29"/>
      <c r="L74" s="31"/>
      <c r="M74" s="133">
        <v>109.26000000000001</v>
      </c>
      <c r="N74" s="37"/>
      <c r="O74" s="15">
        <f t="shared" si="5"/>
        <v>5.2535237049240235e-002</v>
      </c>
      <c r="P74" s="189"/>
      <c r="Q74" s="227"/>
      <c r="R74" s="227"/>
    </row>
    <row r="75" s="5" customFormat="1" ht="15" customHeight="1">
      <c r="B75" s="51">
        <v>19</v>
      </c>
      <c r="C75" s="206" t="s">
        <v>217</v>
      </c>
      <c r="D75" s="207" t="s">
        <v>218</v>
      </c>
      <c r="E75" s="11"/>
      <c r="F75" s="9"/>
      <c r="G75" s="225"/>
      <c r="H75" s="242"/>
      <c r="I75" s="35"/>
      <c r="J75" s="211">
        <v>155</v>
      </c>
      <c r="K75" s="29"/>
      <c r="L75" s="31"/>
      <c r="M75" s="133">
        <v>148.02000000000001</v>
      </c>
      <c r="N75" s="37"/>
      <c r="O75" s="15">
        <f t="shared" ref="O75" si="41">(J75/M75)-100%</f>
        <v>4.715578975814072e-002</v>
      </c>
      <c r="P75" s="189"/>
      <c r="Q75" s="227"/>
      <c r="R75" s="227"/>
    </row>
    <row r="76" s="18" customFormat="1" ht="18" customHeight="1">
      <c r="B76" s="327" t="s">
        <v>159</v>
      </c>
      <c r="C76" s="328"/>
      <c r="D76" s="328"/>
      <c r="E76" s="328"/>
      <c r="F76" s="328"/>
      <c r="G76" s="328"/>
      <c r="H76" s="328"/>
      <c r="I76" s="328"/>
      <c r="J76" s="329"/>
      <c r="K76" s="97"/>
      <c r="L76" s="98"/>
      <c r="M76" s="326"/>
      <c r="N76" s="326"/>
      <c r="O76" s="326"/>
      <c r="Q76" s="277"/>
      <c r="R76" s="277"/>
    </row>
    <row r="77" s="18" customFormat="1" ht="18" hidden="1" customHeight="1">
      <c r="B77" s="16">
        <v>1</v>
      </c>
      <c r="C77" s="144" t="s">
        <v>165</v>
      </c>
      <c r="D77" s="101"/>
      <c r="E77" s="11">
        <v>17</v>
      </c>
      <c r="F77" s="9">
        <v>78</v>
      </c>
      <c r="G77" s="20"/>
      <c r="H77" s="232"/>
      <c r="I77" s="24"/>
      <c r="J77" s="24"/>
      <c r="K77" s="39"/>
      <c r="M77" s="30"/>
      <c r="N77" s="15" t="e">
        <f t="shared" ref="N77:N79" si="42">(I77/M77)-100%</f>
        <v>#DIV/0!</v>
      </c>
      <c r="O77" s="15" t="e">
        <f t="shared" ref="O77:O79" si="43">(J77/M77)-100%</f>
        <v>#DIV/0!</v>
      </c>
      <c r="Q77" s="277"/>
      <c r="R77" s="277"/>
    </row>
    <row r="78" s="18" customFormat="1" ht="18" hidden="1" customHeight="1">
      <c r="B78" s="16">
        <v>2</v>
      </c>
      <c r="C78" s="144" t="s">
        <v>166</v>
      </c>
      <c r="D78" s="101"/>
      <c r="E78" s="11">
        <v>17</v>
      </c>
      <c r="F78" s="9">
        <v>60</v>
      </c>
      <c r="G78" s="20"/>
      <c r="H78" s="232"/>
      <c r="I78" s="24"/>
      <c r="J78" s="24"/>
      <c r="K78" s="39"/>
      <c r="M78" s="30"/>
      <c r="N78" s="15" t="e">
        <f t="shared" si="42"/>
        <v>#DIV/0!</v>
      </c>
      <c r="O78" s="15" t="e">
        <f t="shared" si="43"/>
        <v>#DIV/0!</v>
      </c>
      <c r="Q78" s="277"/>
      <c r="R78" s="277"/>
    </row>
    <row r="79" s="18" customFormat="1" ht="18" customHeight="1">
      <c r="B79" s="16">
        <v>5</v>
      </c>
      <c r="C79" s="284" t="s">
        <v>167</v>
      </c>
      <c r="D79" s="123"/>
      <c r="E79" s="11">
        <v>17</v>
      </c>
      <c r="F79" s="9">
        <v>32</v>
      </c>
      <c r="G79" s="20">
        <f t="shared" ref="G79" si="44">20000/E79</f>
        <v>1176.4705882352941</v>
      </c>
      <c r="H79" s="232">
        <f t="shared" ref="H79" si="45">20000/E79/F79</f>
        <v>36.764705882352942</v>
      </c>
      <c r="I79" s="132">
        <v>1209</v>
      </c>
      <c r="J79" s="132">
        <v>1264</v>
      </c>
      <c r="K79" s="39"/>
      <c r="L79" s="90"/>
      <c r="M79" s="133">
        <v>1099</v>
      </c>
      <c r="N79" s="15">
        <f t="shared" si="42"/>
        <v>0.10009099181073711</v>
      </c>
      <c r="O79" s="15">
        <f t="shared" si="43"/>
        <v>0.15013648771610555</v>
      </c>
      <c r="Q79" s="277"/>
      <c r="R79" s="277"/>
    </row>
    <row r="80" s="18" customFormat="1" ht="18" customHeight="1">
      <c r="B80" s="327" t="s">
        <v>160</v>
      </c>
      <c r="C80" s="328"/>
      <c r="D80" s="328"/>
      <c r="E80" s="328"/>
      <c r="F80" s="328"/>
      <c r="G80" s="328"/>
      <c r="H80" s="328"/>
      <c r="I80" s="328"/>
      <c r="J80" s="329"/>
      <c r="K80" s="97"/>
      <c r="L80" s="98"/>
      <c r="M80" s="326"/>
      <c r="N80" s="326"/>
      <c r="O80" s="326"/>
      <c r="Q80" s="277"/>
      <c r="R80" s="277"/>
    </row>
    <row r="81" s="18" customFormat="1" ht="18" customHeight="1">
      <c r="B81" s="16">
        <v>1</v>
      </c>
      <c r="C81" s="286" t="s">
        <v>161</v>
      </c>
      <c r="D81" s="101"/>
      <c r="E81" s="11">
        <v>15</v>
      </c>
      <c r="F81" s="9">
        <v>72</v>
      </c>
      <c r="G81" s="20">
        <f t="shared" ref="G81:G82" si="46">20000/E81</f>
        <v>1333.3333333333333</v>
      </c>
      <c r="H81" s="232">
        <f t="shared" ref="H81:H82" si="47">20000/E81/F81</f>
        <v>18.518518518518519</v>
      </c>
      <c r="I81" s="57">
        <f>M81+M81*10%</f>
        <v>482.89999999999998</v>
      </c>
      <c r="J81" s="57">
        <f>M81+M81*15%</f>
        <v>504.85000000000002</v>
      </c>
      <c r="K81" s="185"/>
      <c r="L81" s="90"/>
      <c r="M81" s="133">
        <v>439</v>
      </c>
      <c r="N81" s="15">
        <v>0.10000000000000001</v>
      </c>
      <c r="O81" s="15">
        <f t="shared" ref="O81" si="48">(J81/M81)-100%</f>
        <v>0.15000000000000013</v>
      </c>
      <c r="Q81" s="277"/>
      <c r="R81" s="277"/>
    </row>
    <row r="82" s="18" customFormat="1" ht="18" customHeight="1">
      <c r="B82" s="180"/>
      <c r="C82" s="287" t="s">
        <v>191</v>
      </c>
      <c r="D82" s="101"/>
      <c r="E82" s="11">
        <v>15</v>
      </c>
      <c r="F82" s="9">
        <v>54</v>
      </c>
      <c r="G82" s="20">
        <f t="shared" si="46"/>
        <v>1333.3333333333333</v>
      </c>
      <c r="H82" s="232">
        <f t="shared" si="47"/>
        <v>24.691358024691358</v>
      </c>
      <c r="I82" s="57">
        <f>M82+M82*10%</f>
        <v>592.09699999999998</v>
      </c>
      <c r="J82" s="57">
        <f>M82+M82*15%</f>
        <v>619.01049999999998</v>
      </c>
      <c r="K82" s="185"/>
      <c r="L82" s="90"/>
      <c r="M82" s="133">
        <v>538.26999999999998</v>
      </c>
      <c r="N82" s="15">
        <v>0.10000000000000001</v>
      </c>
      <c r="O82" s="15">
        <f t="shared" ref="O82" si="49">(J82/M82)-100%</f>
        <v>0.14999999999999991</v>
      </c>
      <c r="Q82" s="277"/>
      <c r="R82" s="277"/>
    </row>
    <row r="83" s="18" customFormat="1" ht="18" customHeight="1">
      <c r="B83" s="317" t="s">
        <v>47</v>
      </c>
      <c r="C83" s="318"/>
      <c r="D83" s="318"/>
      <c r="E83" s="318"/>
      <c r="F83" s="318"/>
      <c r="G83" s="318"/>
      <c r="H83" s="318"/>
      <c r="I83" s="318"/>
      <c r="J83" s="319"/>
      <c r="K83" s="94"/>
      <c r="L83" s="95"/>
      <c r="M83" s="325"/>
      <c r="N83" s="325"/>
      <c r="O83" s="325"/>
      <c r="Q83" s="277"/>
      <c r="R83" s="277"/>
    </row>
    <row r="84" s="39" customFormat="1" ht="18" customHeight="1">
      <c r="B84" s="40">
        <v>1</v>
      </c>
      <c r="C84" s="22" t="s">
        <v>297</v>
      </c>
      <c r="D84" s="197" t="s">
        <v>27</v>
      </c>
      <c r="E84" s="40">
        <v>30</v>
      </c>
      <c r="F84" s="40">
        <v>144</v>
      </c>
      <c r="G84" s="216">
        <f t="shared" ref="G84:G123" si="50">20000/E84</f>
        <v>666.66666666666663</v>
      </c>
      <c r="H84" s="231">
        <f t="shared" ref="H84:H123" si="51">20000/E84/F84</f>
        <v>4.6296296296296298</v>
      </c>
      <c r="I84" s="57">
        <f>M84+M84*25%</f>
        <v>337.9375</v>
      </c>
      <c r="J84" s="57">
        <f>M84+M84*30%</f>
        <v>351.45500000000004</v>
      </c>
      <c r="M84" s="200">
        <v>270.35000000000002</v>
      </c>
      <c r="N84" s="134">
        <f t="shared" ref="N84:N118" si="52">(I84/M84)-100%</f>
        <v>0.25</v>
      </c>
      <c r="O84" s="134">
        <f t="shared" ref="O84:O118" si="53">(J84/M84)-100%</f>
        <v>0.30000000000000004</v>
      </c>
      <c r="Q84" s="280"/>
      <c r="R84" s="280"/>
    </row>
    <row r="85" s="90" customFormat="1" ht="18" customHeight="1">
      <c r="B85" s="40">
        <v>2</v>
      </c>
      <c r="C85" s="198" t="s">
        <v>126</v>
      </c>
      <c r="D85" s="199" t="s">
        <v>27</v>
      </c>
      <c r="E85" s="12">
        <v>32</v>
      </c>
      <c r="F85" s="17">
        <v>130</v>
      </c>
      <c r="G85" s="132">
        <f t="shared" si="50"/>
        <v>625</v>
      </c>
      <c r="H85" s="243">
        <f t="shared" si="51"/>
        <v>4.8076923076923075</v>
      </c>
      <c r="I85" s="57">
        <f t="shared" ref="I85:I123" si="54">M85+M85*25%</f>
        <v>523.75</v>
      </c>
      <c r="J85" s="57">
        <f t="shared" ref="J85:J123" si="55">M85+M85*30%</f>
        <v>544.70000000000005</v>
      </c>
      <c r="K85" s="99"/>
      <c r="L85" s="100"/>
      <c r="M85" s="133">
        <v>419</v>
      </c>
      <c r="N85" s="134">
        <f t="shared" si="52"/>
        <v>0.25</v>
      </c>
      <c r="O85" s="134">
        <f t="shared" si="53"/>
        <v>0.30000000000000004</v>
      </c>
      <c r="Q85" s="279"/>
      <c r="R85" s="279"/>
    </row>
    <row r="86" s="39" customFormat="1" ht="18" customHeight="1">
      <c r="B86" s="40">
        <v>3</v>
      </c>
      <c r="C86" s="80" t="s">
        <v>102</v>
      </c>
      <c r="D86" s="81" t="s">
        <v>28</v>
      </c>
      <c r="E86" s="79">
        <v>30</v>
      </c>
      <c r="F86" s="79">
        <v>144</v>
      </c>
      <c r="G86" s="219">
        <f t="shared" si="50"/>
        <v>666.66666666666663</v>
      </c>
      <c r="H86" s="236">
        <f t="shared" si="51"/>
        <v>4.6296296296296298</v>
      </c>
      <c r="I86" s="57">
        <f t="shared" si="54"/>
        <v>245.34999999999999</v>
      </c>
      <c r="J86" s="57">
        <f t="shared" si="55"/>
        <v>255.16399999999999</v>
      </c>
      <c r="M86" s="200">
        <v>196.28</v>
      </c>
      <c r="N86" s="134">
        <f t="shared" si="52"/>
        <v>0.25</v>
      </c>
      <c r="O86" s="134">
        <f t="shared" si="53"/>
        <v>0.29999999999999982</v>
      </c>
      <c r="Q86" s="279"/>
      <c r="R86" s="279"/>
    </row>
    <row r="87" s="18" customFormat="1" ht="18" customHeight="1">
      <c r="B87" s="40">
        <v>4</v>
      </c>
      <c r="C87" s="110" t="s">
        <v>126</v>
      </c>
      <c r="D87" s="111" t="s">
        <v>28</v>
      </c>
      <c r="E87" s="10">
        <v>32</v>
      </c>
      <c r="F87" s="16">
        <v>130</v>
      </c>
      <c r="G87" s="24">
        <f t="shared" si="50"/>
        <v>625</v>
      </c>
      <c r="H87" s="228">
        <f t="shared" si="51"/>
        <v>4.8076923076923075</v>
      </c>
      <c r="I87" s="57">
        <f t="shared" si="54"/>
        <v>253.75</v>
      </c>
      <c r="J87" s="57">
        <f t="shared" si="55"/>
        <v>263.89999999999998</v>
      </c>
      <c r="K87" s="99"/>
      <c r="L87" s="96"/>
      <c r="M87" s="133">
        <v>203</v>
      </c>
      <c r="N87" s="134">
        <f t="shared" si="52"/>
        <v>0.25</v>
      </c>
      <c r="O87" s="134">
        <f t="shared" si="53"/>
        <v>0.29999999999999982</v>
      </c>
      <c r="Q87" s="279"/>
      <c r="R87" s="279"/>
    </row>
    <row r="88" s="18" customFormat="1" ht="18" customHeight="1">
      <c r="B88" s="40">
        <v>5</v>
      </c>
      <c r="C88" s="110" t="s">
        <v>127</v>
      </c>
      <c r="D88" s="111" t="s">
        <v>128</v>
      </c>
      <c r="E88" s="10">
        <v>32</v>
      </c>
      <c r="F88" s="16">
        <v>100</v>
      </c>
      <c r="G88" s="24">
        <f t="shared" si="50"/>
        <v>625</v>
      </c>
      <c r="H88" s="228">
        <f t="shared" si="51"/>
        <v>6.25</v>
      </c>
      <c r="I88" s="57">
        <f t="shared" si="54"/>
        <v>660</v>
      </c>
      <c r="J88" s="57">
        <f t="shared" si="55"/>
        <v>686.39999999999998</v>
      </c>
      <c r="K88" s="99"/>
      <c r="L88" s="96"/>
      <c r="M88" s="133">
        <v>528</v>
      </c>
      <c r="N88" s="134">
        <f t="shared" si="52"/>
        <v>0.25</v>
      </c>
      <c r="O88" s="134">
        <f t="shared" si="53"/>
        <v>0.30000000000000004</v>
      </c>
      <c r="Q88" s="279"/>
      <c r="R88" s="279"/>
    </row>
    <row r="89" s="18" customFormat="1" ht="18" customHeight="1">
      <c r="B89" s="40">
        <v>6</v>
      </c>
      <c r="C89" s="28" t="s">
        <v>39</v>
      </c>
      <c r="D89" s="6" t="s">
        <v>27</v>
      </c>
      <c r="E89" s="10">
        <v>30</v>
      </c>
      <c r="F89" s="16">
        <v>108</v>
      </c>
      <c r="G89" s="24">
        <f t="shared" si="50"/>
        <v>666.66666666666663</v>
      </c>
      <c r="H89" s="228">
        <f t="shared" si="51"/>
        <v>6.1728395061728394</v>
      </c>
      <c r="I89" s="57">
        <f t="shared" si="54"/>
        <v>428.75</v>
      </c>
      <c r="J89" s="57">
        <f t="shared" si="55"/>
        <v>445.89999999999998</v>
      </c>
      <c r="M89" s="133">
        <v>343</v>
      </c>
      <c r="N89" s="134">
        <f t="shared" si="52"/>
        <v>0.25</v>
      </c>
      <c r="O89" s="134">
        <f t="shared" si="53"/>
        <v>0.30000000000000004</v>
      </c>
      <c r="Q89" s="277"/>
      <c r="R89" s="277"/>
    </row>
    <row r="90" s="18" customFormat="1" ht="18" customHeight="1">
      <c r="B90" s="40">
        <v>7</v>
      </c>
      <c r="C90" s="27" t="s">
        <v>65</v>
      </c>
      <c r="D90" s="7" t="s">
        <v>46</v>
      </c>
      <c r="E90" s="10">
        <v>30</v>
      </c>
      <c r="F90" s="16">
        <v>108</v>
      </c>
      <c r="G90" s="24">
        <f t="shared" si="50"/>
        <v>666.66666666666663</v>
      </c>
      <c r="H90" s="228">
        <f t="shared" si="51"/>
        <v>6.1728395061728394</v>
      </c>
      <c r="I90" s="57">
        <f t="shared" si="54"/>
        <v>319.11250000000001</v>
      </c>
      <c r="J90" s="57">
        <f t="shared" si="55"/>
        <v>331.87699999999995</v>
      </c>
      <c r="M90" s="133">
        <v>255.28999999999999</v>
      </c>
      <c r="N90" s="134">
        <f t="shared" si="52"/>
        <v>0.25</v>
      </c>
      <c r="O90" s="134">
        <f t="shared" si="53"/>
        <v>0.29999999999999982</v>
      </c>
      <c r="Q90" s="277"/>
      <c r="R90" s="277"/>
    </row>
    <row r="91" s="18" customFormat="1" ht="18" customHeight="1">
      <c r="A91" s="26"/>
      <c r="B91" s="40">
        <v>8</v>
      </c>
      <c r="C91" s="22" t="s">
        <v>103</v>
      </c>
      <c r="D91" s="41" t="s">
        <v>104</v>
      </c>
      <c r="E91" s="12">
        <v>30</v>
      </c>
      <c r="F91" s="17">
        <v>108</v>
      </c>
      <c r="G91" s="24">
        <f t="shared" si="50"/>
        <v>666.66666666666663</v>
      </c>
      <c r="H91" s="228">
        <f t="shared" si="51"/>
        <v>6.1728395061728394</v>
      </c>
      <c r="I91" s="57">
        <f t="shared" si="54"/>
        <v>311.75</v>
      </c>
      <c r="J91" s="57">
        <f t="shared" si="55"/>
        <v>324.22000000000003</v>
      </c>
      <c r="K91" s="39"/>
      <c r="M91" s="133">
        <v>249.40000000000001</v>
      </c>
      <c r="N91" s="134">
        <f t="shared" si="52"/>
        <v>0.25</v>
      </c>
      <c r="O91" s="134">
        <f t="shared" si="53"/>
        <v>0.30000000000000004</v>
      </c>
      <c r="Q91" s="277"/>
      <c r="R91" s="277"/>
    </row>
    <row r="92" s="18" customFormat="1" ht="18" customHeight="1">
      <c r="B92" s="40">
        <v>9</v>
      </c>
      <c r="C92" s="110" t="s">
        <v>127</v>
      </c>
      <c r="D92" s="111" t="s">
        <v>104</v>
      </c>
      <c r="E92" s="10">
        <v>32</v>
      </c>
      <c r="F92" s="16">
        <v>100</v>
      </c>
      <c r="G92" s="24">
        <f t="shared" si="50"/>
        <v>625</v>
      </c>
      <c r="H92" s="228">
        <f t="shared" si="51"/>
        <v>6.25</v>
      </c>
      <c r="I92" s="57">
        <f t="shared" si="54"/>
        <v>341.25</v>
      </c>
      <c r="J92" s="57">
        <f t="shared" si="55"/>
        <v>354.89999999999998</v>
      </c>
      <c r="K92" s="99"/>
      <c r="L92" s="96"/>
      <c r="M92" s="133">
        <v>273</v>
      </c>
      <c r="N92" s="134">
        <f t="shared" si="52"/>
        <v>0.25</v>
      </c>
      <c r="O92" s="134">
        <f t="shared" si="53"/>
        <v>0.29999999999999982</v>
      </c>
      <c r="Q92" s="277"/>
      <c r="R92" s="277"/>
    </row>
    <row r="93" s="18" customFormat="1" ht="18" customHeight="1">
      <c r="A93" s="26"/>
      <c r="B93" s="40">
        <v>10</v>
      </c>
      <c r="C93" s="27" t="s">
        <v>59</v>
      </c>
      <c r="D93" s="6" t="s">
        <v>28</v>
      </c>
      <c r="E93" s="12">
        <v>30</v>
      </c>
      <c r="F93" s="17">
        <v>108</v>
      </c>
      <c r="G93" s="24">
        <f t="shared" si="50"/>
        <v>666.66666666666663</v>
      </c>
      <c r="H93" s="228">
        <f t="shared" si="51"/>
        <v>6.1728395061728394</v>
      </c>
      <c r="I93" s="57">
        <f t="shared" si="54"/>
        <v>291.92500000000001</v>
      </c>
      <c r="J93" s="57">
        <f t="shared" si="55"/>
        <v>303.60199999999998</v>
      </c>
      <c r="K93" s="90"/>
      <c r="M93" s="133">
        <v>233.53999999999999</v>
      </c>
      <c r="N93" s="134">
        <f t="shared" si="52"/>
        <v>0.25</v>
      </c>
      <c r="O93" s="134">
        <f t="shared" si="53"/>
        <v>0.30000000000000004</v>
      </c>
      <c r="Q93" s="277"/>
      <c r="R93" s="277"/>
    </row>
    <row r="94" s="18" customFormat="1" ht="18" customHeight="1">
      <c r="A94" s="26"/>
      <c r="B94" s="40">
        <v>11</v>
      </c>
      <c r="C94" s="28" t="s">
        <v>39</v>
      </c>
      <c r="D94" s="166" t="s">
        <v>28</v>
      </c>
      <c r="E94" s="12">
        <v>30</v>
      </c>
      <c r="F94" s="17">
        <v>108</v>
      </c>
      <c r="G94" s="24">
        <f t="shared" si="50"/>
        <v>666.66666666666663</v>
      </c>
      <c r="H94" s="228">
        <f t="shared" si="51"/>
        <v>6.1728395061728394</v>
      </c>
      <c r="I94" s="57">
        <f t="shared" si="54"/>
        <v>301.25</v>
      </c>
      <c r="J94" s="57">
        <f t="shared" si="55"/>
        <v>313.30000000000001</v>
      </c>
      <c r="K94" s="178"/>
      <c r="M94" s="133">
        <v>241</v>
      </c>
      <c r="N94" s="134">
        <f t="shared" si="52"/>
        <v>0.25</v>
      </c>
      <c r="O94" s="134">
        <f t="shared" si="53"/>
        <v>0.30000000000000004</v>
      </c>
      <c r="Q94" s="277"/>
      <c r="R94" s="277"/>
    </row>
    <row r="95" s="18" customFormat="1" ht="18" customHeight="1">
      <c r="B95" s="40">
        <v>12</v>
      </c>
      <c r="C95" s="28" t="s">
        <v>40</v>
      </c>
      <c r="D95" s="6" t="s">
        <v>27</v>
      </c>
      <c r="E95" s="10">
        <v>30</v>
      </c>
      <c r="F95" s="16">
        <v>72</v>
      </c>
      <c r="G95" s="24">
        <f t="shared" si="50"/>
        <v>666.66666666666663</v>
      </c>
      <c r="H95" s="228">
        <f t="shared" si="51"/>
        <v>9.2592592592592595</v>
      </c>
      <c r="I95" s="57">
        <f t="shared" si="54"/>
        <v>592.5</v>
      </c>
      <c r="J95" s="57">
        <f t="shared" si="55"/>
        <v>616.20000000000005</v>
      </c>
      <c r="K95" s="90"/>
      <c r="M95" s="133">
        <v>474</v>
      </c>
      <c r="N95" s="134">
        <f t="shared" si="52"/>
        <v>0.25</v>
      </c>
      <c r="O95" s="134">
        <f t="shared" si="53"/>
        <v>0.30000000000000004</v>
      </c>
      <c r="Q95" s="277"/>
      <c r="R95" s="277"/>
    </row>
    <row r="96" s="18" customFormat="1" ht="18" customHeight="1">
      <c r="B96" s="40">
        <v>13</v>
      </c>
      <c r="C96" s="27" t="s">
        <v>66</v>
      </c>
      <c r="D96" s="7" t="s">
        <v>46</v>
      </c>
      <c r="E96" s="10">
        <v>30</v>
      </c>
      <c r="F96" s="16">
        <v>72</v>
      </c>
      <c r="G96" s="24">
        <f t="shared" si="50"/>
        <v>666.66666666666663</v>
      </c>
      <c r="H96" s="228">
        <f t="shared" si="51"/>
        <v>9.2592592592592595</v>
      </c>
      <c r="I96" s="57">
        <f t="shared" si="54"/>
        <v>456.25</v>
      </c>
      <c r="J96" s="57">
        <f t="shared" si="55"/>
        <v>474.5</v>
      </c>
      <c r="K96" s="90"/>
      <c r="M96" s="133">
        <v>365</v>
      </c>
      <c r="N96" s="134">
        <f t="shared" si="52"/>
        <v>0.25</v>
      </c>
      <c r="O96" s="134">
        <f t="shared" si="53"/>
        <v>0.30000000000000004</v>
      </c>
      <c r="Q96" s="277"/>
      <c r="R96" s="277"/>
    </row>
    <row r="97" s="18" customFormat="1" ht="18" customHeight="1">
      <c r="B97" s="40">
        <v>14</v>
      </c>
      <c r="C97" s="110" t="s">
        <v>129</v>
      </c>
      <c r="D97" s="111" t="s">
        <v>28</v>
      </c>
      <c r="E97" s="10">
        <v>32</v>
      </c>
      <c r="F97" s="16">
        <v>65</v>
      </c>
      <c r="G97" s="24">
        <f t="shared" si="50"/>
        <v>625</v>
      </c>
      <c r="H97" s="228">
        <f t="shared" si="51"/>
        <v>9.615384615384615</v>
      </c>
      <c r="I97" s="57">
        <f t="shared" si="54"/>
        <v>423.75</v>
      </c>
      <c r="J97" s="57">
        <f t="shared" si="55"/>
        <v>440.69999999999999</v>
      </c>
      <c r="K97" s="99"/>
      <c r="L97" s="96"/>
      <c r="M97" s="133">
        <v>339</v>
      </c>
      <c r="N97" s="134">
        <f t="shared" si="52"/>
        <v>0.25</v>
      </c>
      <c r="O97" s="134">
        <f t="shared" si="53"/>
        <v>0.30000000000000004</v>
      </c>
      <c r="Q97" s="277"/>
      <c r="R97" s="277"/>
    </row>
    <row r="98" s="18" customFormat="1" ht="18" customHeight="1">
      <c r="B98" s="40">
        <v>15</v>
      </c>
      <c r="C98" s="27" t="s">
        <v>60</v>
      </c>
      <c r="D98" s="6" t="s">
        <v>28</v>
      </c>
      <c r="E98" s="12">
        <v>30</v>
      </c>
      <c r="F98" s="17">
        <v>72</v>
      </c>
      <c r="G98" s="24">
        <f t="shared" si="50"/>
        <v>666.66666666666663</v>
      </c>
      <c r="H98" s="228">
        <f t="shared" si="51"/>
        <v>9.2592592592592595</v>
      </c>
      <c r="I98" s="57">
        <f t="shared" si="54"/>
        <v>411.53750000000002</v>
      </c>
      <c r="J98" s="57">
        <f t="shared" si="55"/>
        <v>427.99900000000002</v>
      </c>
      <c r="K98" s="90"/>
      <c r="M98" s="133">
        <v>329.23000000000002</v>
      </c>
      <c r="N98" s="134">
        <f t="shared" si="52"/>
        <v>0.25</v>
      </c>
      <c r="O98" s="134">
        <f t="shared" si="53"/>
        <v>0.30000000000000004</v>
      </c>
      <c r="Q98" s="277"/>
      <c r="R98" s="277"/>
    </row>
    <row r="99" s="18" customFormat="1" ht="18" customHeight="1">
      <c r="B99" s="40">
        <v>16</v>
      </c>
      <c r="C99" s="167" t="s">
        <v>40</v>
      </c>
      <c r="D99" s="166" t="s">
        <v>28</v>
      </c>
      <c r="E99" s="10">
        <v>30</v>
      </c>
      <c r="F99" s="16">
        <v>72</v>
      </c>
      <c r="G99" s="24">
        <f t="shared" si="50"/>
        <v>666.66666666666663</v>
      </c>
      <c r="H99" s="228">
        <f t="shared" si="51"/>
        <v>9.2592592592592595</v>
      </c>
      <c r="I99" s="57">
        <f t="shared" si="54"/>
        <v>425</v>
      </c>
      <c r="J99" s="57">
        <f t="shared" si="55"/>
        <v>442</v>
      </c>
      <c r="K99" s="178"/>
      <c r="M99" s="133">
        <v>340</v>
      </c>
      <c r="N99" s="134">
        <f t="shared" si="52"/>
        <v>0.25</v>
      </c>
      <c r="O99" s="134">
        <f t="shared" si="53"/>
        <v>0.30000000000000004</v>
      </c>
      <c r="Q99" s="277"/>
      <c r="R99" s="277"/>
    </row>
    <row r="100" s="18" customFormat="1" ht="18" customHeight="1">
      <c r="B100" s="40">
        <v>17</v>
      </c>
      <c r="C100" s="27" t="s">
        <v>67</v>
      </c>
      <c r="D100" s="7" t="s">
        <v>46</v>
      </c>
      <c r="E100" s="10">
        <v>30</v>
      </c>
      <c r="F100" s="16">
        <v>54</v>
      </c>
      <c r="G100" s="24">
        <f t="shared" si="50"/>
        <v>666.66666666666663</v>
      </c>
      <c r="H100" s="228">
        <f t="shared" si="51"/>
        <v>12.345679012345679</v>
      </c>
      <c r="I100" s="57">
        <f t="shared" si="54"/>
        <v>530.61249999999995</v>
      </c>
      <c r="J100" s="57">
        <f t="shared" si="55"/>
        <v>551.83699999999999</v>
      </c>
      <c r="K100" s="90"/>
      <c r="M100" s="133">
        <v>424.49000000000001</v>
      </c>
      <c r="N100" s="134">
        <f t="shared" si="52"/>
        <v>0.24999999999999978</v>
      </c>
      <c r="O100" s="134">
        <f t="shared" si="53"/>
        <v>0.30000000000000004</v>
      </c>
      <c r="Q100" s="277"/>
      <c r="R100" s="277"/>
    </row>
    <row r="101" s="18" customFormat="1" ht="18" customHeight="1">
      <c r="B101" s="40">
        <v>18</v>
      </c>
      <c r="C101" s="27" t="s">
        <v>61</v>
      </c>
      <c r="D101" s="6" t="s">
        <v>28</v>
      </c>
      <c r="E101" s="12">
        <v>30</v>
      </c>
      <c r="F101" s="17">
        <v>54</v>
      </c>
      <c r="G101" s="24">
        <f t="shared" si="50"/>
        <v>666.66666666666663</v>
      </c>
      <c r="H101" s="228">
        <f t="shared" si="51"/>
        <v>12.345679012345679</v>
      </c>
      <c r="I101" s="57">
        <f t="shared" si="54"/>
        <v>514.75</v>
      </c>
      <c r="J101" s="57">
        <f t="shared" si="55"/>
        <v>535.34000000000003</v>
      </c>
      <c r="K101" s="90"/>
      <c r="M101" s="133">
        <v>411.80000000000001</v>
      </c>
      <c r="N101" s="134">
        <f t="shared" si="52"/>
        <v>0.25</v>
      </c>
      <c r="O101" s="134">
        <f t="shared" si="53"/>
        <v>0.30000000000000004</v>
      </c>
      <c r="Q101" s="277"/>
      <c r="R101" s="277"/>
    </row>
    <row r="102" s="18" customFormat="1" ht="18" customHeight="1">
      <c r="B102" s="40">
        <v>19</v>
      </c>
      <c r="C102" s="28" t="s">
        <v>41</v>
      </c>
      <c r="D102" s="166" t="s">
        <v>28</v>
      </c>
      <c r="E102" s="10">
        <v>30</v>
      </c>
      <c r="F102" s="16">
        <v>54</v>
      </c>
      <c r="G102" s="24">
        <f t="shared" si="50"/>
        <v>666.66666666666663</v>
      </c>
      <c r="H102" s="228">
        <f t="shared" si="51"/>
        <v>12.345679012345679</v>
      </c>
      <c r="I102" s="57">
        <f t="shared" si="54"/>
        <v>531.25</v>
      </c>
      <c r="J102" s="57">
        <f t="shared" si="55"/>
        <v>552.5</v>
      </c>
      <c r="K102" s="90"/>
      <c r="M102" s="133">
        <v>425</v>
      </c>
      <c r="N102" s="134">
        <f t="shared" si="52"/>
        <v>0.25</v>
      </c>
      <c r="O102" s="134">
        <f t="shared" si="53"/>
        <v>0.30000000000000004</v>
      </c>
      <c r="Q102" s="277"/>
      <c r="R102" s="277"/>
    </row>
    <row r="103" s="18" customFormat="1" ht="18" customHeight="1">
      <c r="B103" s="40">
        <v>20</v>
      </c>
      <c r="C103" s="110" t="s">
        <v>130</v>
      </c>
      <c r="D103" s="168" t="s">
        <v>27</v>
      </c>
      <c r="E103" s="10">
        <v>32</v>
      </c>
      <c r="F103" s="16">
        <v>44</v>
      </c>
      <c r="G103" s="24">
        <f t="shared" si="50"/>
        <v>625</v>
      </c>
      <c r="H103" s="228">
        <f t="shared" si="51"/>
        <v>14.204545454545455</v>
      </c>
      <c r="I103" s="57">
        <f t="shared" si="54"/>
        <v>1060</v>
      </c>
      <c r="J103" s="57">
        <f t="shared" si="55"/>
        <v>1102.4000000000001</v>
      </c>
      <c r="K103" s="90"/>
      <c r="M103" s="133">
        <v>848</v>
      </c>
      <c r="N103" s="134">
        <f t="shared" si="52"/>
        <v>0.25</v>
      </c>
      <c r="O103" s="134">
        <f t="shared" si="53"/>
        <v>0.30000000000000004</v>
      </c>
      <c r="Q103" s="277"/>
      <c r="R103" s="277"/>
    </row>
    <row r="104" s="18" customFormat="1" ht="18" customHeight="1">
      <c r="B104" s="40">
        <v>21</v>
      </c>
      <c r="C104" s="42" t="s">
        <v>105</v>
      </c>
      <c r="D104" s="41" t="s">
        <v>28</v>
      </c>
      <c r="E104" s="12">
        <v>30</v>
      </c>
      <c r="F104" s="17">
        <v>48</v>
      </c>
      <c r="G104" s="24">
        <f t="shared" si="50"/>
        <v>666.66666666666663</v>
      </c>
      <c r="H104" s="228">
        <f t="shared" si="51"/>
        <v>13.888888888888888</v>
      </c>
      <c r="I104" s="57">
        <f t="shared" si="54"/>
        <v>543.41250000000002</v>
      </c>
      <c r="J104" s="57">
        <f t="shared" si="55"/>
        <v>565.149</v>
      </c>
      <c r="K104" s="39"/>
      <c r="M104" s="133">
        <v>434.73000000000002</v>
      </c>
      <c r="N104" s="134">
        <f t="shared" si="52"/>
        <v>0.25</v>
      </c>
      <c r="O104" s="134">
        <f t="shared" si="53"/>
        <v>0.30000000000000004</v>
      </c>
      <c r="Q104" s="277"/>
      <c r="R104" s="277"/>
    </row>
    <row r="105" s="18" customFormat="1" ht="18" customHeight="1">
      <c r="B105" s="40">
        <v>22</v>
      </c>
      <c r="C105" s="28" t="s">
        <v>42</v>
      </c>
      <c r="D105" s="6" t="s">
        <v>27</v>
      </c>
      <c r="E105" s="10">
        <v>30</v>
      </c>
      <c r="F105" s="16">
        <v>43</v>
      </c>
      <c r="G105" s="24">
        <f t="shared" si="50"/>
        <v>666.66666666666663</v>
      </c>
      <c r="H105" s="228">
        <f t="shared" si="51"/>
        <v>15.503875968992247</v>
      </c>
      <c r="I105" s="57">
        <f t="shared" si="54"/>
        <v>901.25</v>
      </c>
      <c r="J105" s="57">
        <f t="shared" si="55"/>
        <v>937.29999999999995</v>
      </c>
      <c r="K105" s="90"/>
      <c r="M105" s="133">
        <v>721</v>
      </c>
      <c r="N105" s="134">
        <f t="shared" si="52"/>
        <v>0.25</v>
      </c>
      <c r="O105" s="134">
        <f t="shared" si="53"/>
        <v>0.30000000000000004</v>
      </c>
      <c r="Q105" s="277"/>
      <c r="R105" s="277"/>
    </row>
    <row r="106" s="18" customFormat="1" ht="18" customHeight="1">
      <c r="B106" s="40">
        <v>23</v>
      </c>
      <c r="C106" s="27" t="s">
        <v>68</v>
      </c>
      <c r="D106" s="7" t="s">
        <v>46</v>
      </c>
      <c r="E106" s="10">
        <v>30</v>
      </c>
      <c r="F106" s="16">
        <v>43</v>
      </c>
      <c r="G106" s="24">
        <f t="shared" si="50"/>
        <v>666.66666666666663</v>
      </c>
      <c r="H106" s="228">
        <f t="shared" si="51"/>
        <v>15.503875968992247</v>
      </c>
      <c r="I106" s="57">
        <f t="shared" si="54"/>
        <v>623.75</v>
      </c>
      <c r="J106" s="57">
        <f t="shared" si="55"/>
        <v>648.70000000000005</v>
      </c>
      <c r="K106" s="90"/>
      <c r="M106" s="133">
        <v>499</v>
      </c>
      <c r="N106" s="134">
        <f t="shared" si="52"/>
        <v>0.25</v>
      </c>
      <c r="O106" s="134">
        <f t="shared" si="53"/>
        <v>0.30000000000000004</v>
      </c>
      <c r="Q106" s="277"/>
      <c r="R106" s="277"/>
    </row>
    <row r="107" s="18" customFormat="1" ht="18" customHeight="1">
      <c r="B107" s="40">
        <v>24</v>
      </c>
      <c r="C107" s="110" t="s">
        <v>131</v>
      </c>
      <c r="D107" s="111" t="s">
        <v>28</v>
      </c>
      <c r="E107" s="10">
        <v>32</v>
      </c>
      <c r="F107" s="16">
        <v>40</v>
      </c>
      <c r="G107" s="24">
        <f t="shared" si="50"/>
        <v>625</v>
      </c>
      <c r="H107" s="228">
        <f t="shared" si="51"/>
        <v>15.625</v>
      </c>
      <c r="I107" s="57">
        <f t="shared" si="54"/>
        <v>666.25</v>
      </c>
      <c r="J107" s="57">
        <f t="shared" si="55"/>
        <v>692.89999999999998</v>
      </c>
      <c r="K107" s="99"/>
      <c r="L107" s="96"/>
      <c r="M107" s="133">
        <v>533</v>
      </c>
      <c r="N107" s="134">
        <f t="shared" si="52"/>
        <v>0.25</v>
      </c>
      <c r="O107" s="134">
        <f t="shared" si="53"/>
        <v>0.30000000000000004</v>
      </c>
      <c r="Q107" s="277"/>
      <c r="R107" s="277"/>
    </row>
    <row r="108" s="18" customFormat="1" ht="18" customHeight="1">
      <c r="B108" s="40">
        <v>25</v>
      </c>
      <c r="C108" s="27" t="s">
        <v>62</v>
      </c>
      <c r="D108" s="6" t="s">
        <v>28</v>
      </c>
      <c r="E108" s="12">
        <v>30</v>
      </c>
      <c r="F108" s="17">
        <v>43</v>
      </c>
      <c r="G108" s="24">
        <f t="shared" si="50"/>
        <v>666.66666666666663</v>
      </c>
      <c r="H108" s="228">
        <f t="shared" si="51"/>
        <v>15.503875968992247</v>
      </c>
      <c r="I108" s="57">
        <f t="shared" si="54"/>
        <v>603.91250000000002</v>
      </c>
      <c r="J108" s="57">
        <f t="shared" si="55"/>
        <v>628.06899999999996</v>
      </c>
      <c r="K108" s="90"/>
      <c r="M108" s="133">
        <v>483.13</v>
      </c>
      <c r="N108" s="134">
        <f t="shared" si="52"/>
        <v>0.25</v>
      </c>
      <c r="O108" s="134">
        <f t="shared" si="53"/>
        <v>0.29999999999999982</v>
      </c>
      <c r="Q108" s="277"/>
      <c r="R108" s="277"/>
    </row>
    <row r="109" s="18" customFormat="1" ht="18" customHeight="1">
      <c r="B109" s="40">
        <v>26</v>
      </c>
      <c r="C109" s="110" t="s">
        <v>132</v>
      </c>
      <c r="D109" s="111" t="s">
        <v>27</v>
      </c>
      <c r="E109" s="10">
        <v>32</v>
      </c>
      <c r="F109" s="16">
        <v>33</v>
      </c>
      <c r="G109" s="24">
        <f t="shared" si="50"/>
        <v>625</v>
      </c>
      <c r="H109" s="228">
        <f t="shared" si="51"/>
        <v>18.939393939393938</v>
      </c>
      <c r="I109" s="57">
        <f t="shared" si="54"/>
        <v>1283.75</v>
      </c>
      <c r="J109" s="57">
        <f t="shared" si="55"/>
        <v>1335.0999999999999</v>
      </c>
      <c r="K109" s="99"/>
      <c r="L109" s="96"/>
      <c r="M109" s="133">
        <v>1027</v>
      </c>
      <c r="N109" s="134">
        <f t="shared" si="52"/>
        <v>0.25</v>
      </c>
      <c r="O109" s="134">
        <f t="shared" si="53"/>
        <v>0.29999999999999982</v>
      </c>
      <c r="Q109" s="277"/>
      <c r="R109" s="277"/>
    </row>
    <row r="110" s="18" customFormat="1" ht="18" customHeight="1">
      <c r="B110" s="40">
        <v>27</v>
      </c>
      <c r="C110" s="42" t="s">
        <v>69</v>
      </c>
      <c r="D110" s="41" t="s">
        <v>27</v>
      </c>
      <c r="E110" s="12">
        <v>30</v>
      </c>
      <c r="F110" s="17">
        <v>36</v>
      </c>
      <c r="G110" s="24">
        <f t="shared" si="50"/>
        <v>666.66666666666663</v>
      </c>
      <c r="H110" s="228">
        <f t="shared" si="51"/>
        <v>18.518518518518519</v>
      </c>
      <c r="I110" s="57">
        <f t="shared" si="54"/>
        <v>999.77500000000009</v>
      </c>
      <c r="J110" s="57">
        <f t="shared" si="55"/>
        <v>1039.7660000000001</v>
      </c>
      <c r="K110" s="39"/>
      <c r="M110" s="133">
        <v>799.82000000000005</v>
      </c>
      <c r="N110" s="134">
        <f t="shared" si="52"/>
        <v>0.25</v>
      </c>
      <c r="O110" s="134">
        <f t="shared" si="53"/>
        <v>0.30000000000000004</v>
      </c>
      <c r="Q110" s="277"/>
      <c r="R110" s="277"/>
    </row>
    <row r="111" s="18" customFormat="1" ht="18" customHeight="1">
      <c r="B111" s="40">
        <v>28</v>
      </c>
      <c r="C111" s="28" t="s">
        <v>43</v>
      </c>
      <c r="D111" s="6" t="s">
        <v>27</v>
      </c>
      <c r="E111" s="10">
        <v>30</v>
      </c>
      <c r="F111" s="16">
        <v>36</v>
      </c>
      <c r="G111" s="24">
        <f t="shared" si="50"/>
        <v>666.66666666666663</v>
      </c>
      <c r="H111" s="228">
        <f t="shared" si="51"/>
        <v>18.518518518518519</v>
      </c>
      <c r="I111" s="57">
        <f t="shared" si="54"/>
        <v>1046.25</v>
      </c>
      <c r="J111" s="57">
        <f t="shared" si="55"/>
        <v>1088.0999999999999</v>
      </c>
      <c r="M111" s="133">
        <v>837</v>
      </c>
      <c r="N111" s="134">
        <f t="shared" si="52"/>
        <v>0.25</v>
      </c>
      <c r="O111" s="134">
        <f t="shared" si="53"/>
        <v>0.29999999999999982</v>
      </c>
      <c r="Q111" s="277"/>
      <c r="R111" s="277"/>
    </row>
    <row r="112" s="18" customFormat="1" ht="18" customHeight="1">
      <c r="B112" s="40">
        <v>29</v>
      </c>
      <c r="C112" s="27" t="s">
        <v>69</v>
      </c>
      <c r="D112" s="7" t="s">
        <v>46</v>
      </c>
      <c r="E112" s="10">
        <v>30</v>
      </c>
      <c r="F112" s="16">
        <v>36</v>
      </c>
      <c r="G112" s="24">
        <f t="shared" si="50"/>
        <v>666.66666666666663</v>
      </c>
      <c r="H112" s="228">
        <f t="shared" si="51"/>
        <v>18.518518518518519</v>
      </c>
      <c r="I112" s="57">
        <f t="shared" si="54"/>
        <v>744.9375</v>
      </c>
      <c r="J112" s="57">
        <f t="shared" si="55"/>
        <v>774.73500000000001</v>
      </c>
      <c r="M112" s="133">
        <v>595.95000000000005</v>
      </c>
      <c r="N112" s="134">
        <f t="shared" si="52"/>
        <v>0.25</v>
      </c>
      <c r="O112" s="134">
        <f t="shared" si="53"/>
        <v>0.29999999999999982</v>
      </c>
      <c r="Q112" s="277"/>
      <c r="R112" s="277"/>
    </row>
    <row r="113" s="18" customFormat="1" ht="18" customHeight="1">
      <c r="B113" s="40">
        <v>30</v>
      </c>
      <c r="C113" s="110" t="s">
        <v>132</v>
      </c>
      <c r="D113" s="111" t="s">
        <v>104</v>
      </c>
      <c r="E113" s="10">
        <v>32</v>
      </c>
      <c r="F113" s="16">
        <v>33</v>
      </c>
      <c r="G113" s="24">
        <f t="shared" si="50"/>
        <v>625</v>
      </c>
      <c r="H113" s="228">
        <f t="shared" si="51"/>
        <v>18.939393939393938</v>
      </c>
      <c r="I113" s="57">
        <f t="shared" si="54"/>
        <v>841.25</v>
      </c>
      <c r="J113" s="57">
        <f t="shared" si="55"/>
        <v>874.89999999999998</v>
      </c>
      <c r="K113" s="99"/>
      <c r="L113" s="96"/>
      <c r="M113" s="133">
        <v>673</v>
      </c>
      <c r="N113" s="134">
        <f t="shared" si="52"/>
        <v>0.25</v>
      </c>
      <c r="O113" s="134">
        <f t="shared" si="53"/>
        <v>0.30000000000000004</v>
      </c>
      <c r="Q113" s="277"/>
      <c r="R113" s="277"/>
    </row>
    <row r="114" s="18" customFormat="1" ht="18" customHeight="1">
      <c r="B114" s="40">
        <v>31</v>
      </c>
      <c r="C114" s="42" t="s">
        <v>69</v>
      </c>
      <c r="D114" s="41" t="s">
        <v>104</v>
      </c>
      <c r="E114" s="12">
        <v>30</v>
      </c>
      <c r="F114" s="17">
        <v>36</v>
      </c>
      <c r="G114" s="24">
        <f t="shared" si="50"/>
        <v>666.66666666666663</v>
      </c>
      <c r="H114" s="228">
        <f t="shared" si="51"/>
        <v>18.518518518518519</v>
      </c>
      <c r="I114" s="57">
        <f t="shared" si="54"/>
        <v>738.13750000000005</v>
      </c>
      <c r="J114" s="57">
        <f t="shared" si="55"/>
        <v>767.66300000000001</v>
      </c>
      <c r="K114" s="39"/>
      <c r="M114" s="133">
        <v>590.50999999999999</v>
      </c>
      <c r="N114" s="134">
        <f t="shared" si="52"/>
        <v>0.25</v>
      </c>
      <c r="O114" s="134">
        <f t="shared" si="53"/>
        <v>0.30000000000000004</v>
      </c>
      <c r="Q114" s="277"/>
      <c r="R114" s="277"/>
    </row>
    <row r="115" s="18" customFormat="1" ht="18" customHeight="1">
      <c r="B115" s="40">
        <v>32</v>
      </c>
      <c r="C115" s="110" t="s">
        <v>132</v>
      </c>
      <c r="D115" s="111" t="s">
        <v>28</v>
      </c>
      <c r="E115" s="10">
        <v>32</v>
      </c>
      <c r="F115" s="16">
        <v>33</v>
      </c>
      <c r="G115" s="24">
        <f t="shared" si="50"/>
        <v>625</v>
      </c>
      <c r="H115" s="228">
        <f t="shared" si="51"/>
        <v>18.939393939393938</v>
      </c>
      <c r="I115" s="57">
        <f t="shared" si="54"/>
        <v>791.25</v>
      </c>
      <c r="J115" s="57">
        <f t="shared" si="55"/>
        <v>822.89999999999998</v>
      </c>
      <c r="K115" s="99"/>
      <c r="L115" s="96"/>
      <c r="M115" s="133">
        <v>633</v>
      </c>
      <c r="N115" s="134">
        <f t="shared" si="52"/>
        <v>0.25</v>
      </c>
      <c r="O115" s="134">
        <f t="shared" si="53"/>
        <v>0.30000000000000004</v>
      </c>
      <c r="Q115" s="277"/>
      <c r="R115" s="277"/>
    </row>
    <row r="116" s="18" customFormat="1" ht="18" customHeight="1">
      <c r="B116" s="40">
        <v>33</v>
      </c>
      <c r="C116" s="27" t="s">
        <v>63</v>
      </c>
      <c r="D116" s="6" t="s">
        <v>28</v>
      </c>
      <c r="E116" s="12">
        <v>30</v>
      </c>
      <c r="F116" s="17">
        <v>36</v>
      </c>
      <c r="G116" s="24">
        <f t="shared" si="50"/>
        <v>666.66666666666663</v>
      </c>
      <c r="H116" s="228">
        <f t="shared" si="51"/>
        <v>18.518518518518519</v>
      </c>
      <c r="I116" s="57">
        <f t="shared" si="54"/>
        <v>670.1875</v>
      </c>
      <c r="J116" s="57">
        <f t="shared" si="55"/>
        <v>696.995</v>
      </c>
      <c r="K116" s="90"/>
      <c r="M116" s="133">
        <v>536.14999999999998</v>
      </c>
      <c r="N116" s="134">
        <f t="shared" si="52"/>
        <v>0.25</v>
      </c>
      <c r="O116" s="134">
        <f t="shared" si="53"/>
        <v>0.30000000000000004</v>
      </c>
      <c r="Q116" s="277"/>
      <c r="R116" s="277"/>
    </row>
    <row r="117" s="18" customFormat="1" ht="18" customHeight="1">
      <c r="B117" s="40">
        <v>34</v>
      </c>
      <c r="C117" s="28" t="s">
        <v>44</v>
      </c>
      <c r="D117" s="6" t="s">
        <v>27</v>
      </c>
      <c r="E117" s="10">
        <v>30</v>
      </c>
      <c r="F117" s="16">
        <v>29</v>
      </c>
      <c r="G117" s="24">
        <f t="shared" si="50"/>
        <v>666.66666666666663</v>
      </c>
      <c r="H117" s="228">
        <f t="shared" si="51"/>
        <v>22.988505747126435</v>
      </c>
      <c r="I117" s="57">
        <f t="shared" si="54"/>
        <v>1308.75</v>
      </c>
      <c r="J117" s="57">
        <f t="shared" si="55"/>
        <v>1361.0999999999999</v>
      </c>
      <c r="M117" s="133">
        <v>1047</v>
      </c>
      <c r="N117" s="134">
        <f t="shared" si="52"/>
        <v>0.25</v>
      </c>
      <c r="O117" s="134">
        <f t="shared" si="53"/>
        <v>0.29999999999999982</v>
      </c>
      <c r="Q117" s="277"/>
      <c r="R117" s="277"/>
    </row>
    <row r="118" s="18" customFormat="1" ht="18" customHeight="1">
      <c r="B118" s="40">
        <v>35</v>
      </c>
      <c r="C118" s="110" t="s">
        <v>133</v>
      </c>
      <c r="D118" s="168" t="s">
        <v>27</v>
      </c>
      <c r="E118" s="10">
        <v>32</v>
      </c>
      <c r="F118" s="16">
        <v>26</v>
      </c>
      <c r="G118" s="24">
        <f t="shared" si="50"/>
        <v>625</v>
      </c>
      <c r="H118" s="228">
        <f t="shared" si="51"/>
        <v>24.03846153846154</v>
      </c>
      <c r="I118" s="57">
        <f t="shared" si="54"/>
        <v>1478.75</v>
      </c>
      <c r="J118" s="57">
        <f t="shared" si="55"/>
        <v>1537.9000000000001</v>
      </c>
      <c r="K118" s="90"/>
      <c r="M118" s="133">
        <v>1183</v>
      </c>
      <c r="N118" s="134">
        <f t="shared" si="52"/>
        <v>0.25</v>
      </c>
      <c r="O118" s="134">
        <f t="shared" si="53"/>
        <v>0.30000000000000004</v>
      </c>
      <c r="Q118" s="277"/>
      <c r="R118" s="277"/>
    </row>
    <row r="119" s="18" customFormat="1" ht="18" customHeight="1">
      <c r="B119" s="40">
        <v>36</v>
      </c>
      <c r="C119" s="110" t="s">
        <v>133</v>
      </c>
      <c r="D119" s="111" t="s">
        <v>106</v>
      </c>
      <c r="E119" s="10">
        <v>32</v>
      </c>
      <c r="F119" s="16">
        <v>26</v>
      </c>
      <c r="G119" s="24">
        <f t="shared" si="50"/>
        <v>625</v>
      </c>
      <c r="H119" s="228">
        <f t="shared" si="51"/>
        <v>24.03846153846154</v>
      </c>
      <c r="I119" s="57">
        <f t="shared" si="54"/>
        <v>1152.5</v>
      </c>
      <c r="J119" s="57">
        <f t="shared" si="55"/>
        <v>1198.5999999999999</v>
      </c>
      <c r="K119" s="99"/>
      <c r="L119" s="96"/>
      <c r="M119" s="133">
        <v>922</v>
      </c>
      <c r="N119" s="134">
        <f t="shared" ref="N119" si="56">(I119/M119)-100%</f>
        <v>0.25</v>
      </c>
      <c r="O119" s="134">
        <f t="shared" ref="O119" si="57">(J119/M119)-100%</f>
        <v>0.29999999999999982</v>
      </c>
      <c r="Q119" s="277"/>
      <c r="R119" s="277"/>
    </row>
    <row r="120" s="18" customFormat="1" ht="18" customHeight="1">
      <c r="B120" s="40">
        <v>37</v>
      </c>
      <c r="C120" s="27" t="s">
        <v>70</v>
      </c>
      <c r="D120" s="7" t="s">
        <v>46</v>
      </c>
      <c r="E120" s="10">
        <v>30</v>
      </c>
      <c r="F120" s="16">
        <v>29</v>
      </c>
      <c r="G120" s="24">
        <f t="shared" si="50"/>
        <v>666.66666666666663</v>
      </c>
      <c r="H120" s="228">
        <f t="shared" si="51"/>
        <v>22.988505747126435</v>
      </c>
      <c r="I120" s="57">
        <f t="shared" si="54"/>
        <v>930.875</v>
      </c>
      <c r="J120" s="57">
        <f t="shared" si="55"/>
        <v>968.11000000000001</v>
      </c>
      <c r="M120" s="133">
        <v>744.70000000000005</v>
      </c>
      <c r="N120" s="134">
        <f t="shared" ref="N120:N123" si="58">(I120/M120)-100%</f>
        <v>0.25</v>
      </c>
      <c r="O120" s="134">
        <f t="shared" ref="O120:O123" si="59">(J120/M120)-100%</f>
        <v>0.30000000000000004</v>
      </c>
      <c r="Q120" s="277"/>
      <c r="R120" s="277"/>
    </row>
    <row r="121" s="18" customFormat="1" ht="18" customHeight="1">
      <c r="B121" s="40">
        <v>38</v>
      </c>
      <c r="C121" s="27" t="s">
        <v>64</v>
      </c>
      <c r="D121" s="6" t="s">
        <v>28</v>
      </c>
      <c r="E121" s="10">
        <v>30</v>
      </c>
      <c r="F121" s="16">
        <v>29</v>
      </c>
      <c r="G121" s="24">
        <f t="shared" si="50"/>
        <v>666.66666666666663</v>
      </c>
      <c r="H121" s="228">
        <f t="shared" si="51"/>
        <v>22.988505747126435</v>
      </c>
      <c r="I121" s="57">
        <f t="shared" si="54"/>
        <v>837.4375</v>
      </c>
      <c r="J121" s="57">
        <f t="shared" si="55"/>
        <v>870.93500000000006</v>
      </c>
      <c r="M121" s="133">
        <v>669.95000000000005</v>
      </c>
      <c r="N121" s="134">
        <f t="shared" si="58"/>
        <v>0.25</v>
      </c>
      <c r="O121" s="134">
        <f t="shared" si="59"/>
        <v>0.30000000000000004</v>
      </c>
      <c r="Q121" s="277"/>
      <c r="R121" s="277"/>
    </row>
    <row r="122" s="18" customFormat="1" ht="18" customHeight="1">
      <c r="B122" s="40">
        <v>39</v>
      </c>
      <c r="C122" s="169" t="s">
        <v>133</v>
      </c>
      <c r="D122" s="6" t="s">
        <v>28</v>
      </c>
      <c r="E122" s="10">
        <v>32</v>
      </c>
      <c r="F122" s="16">
        <v>26</v>
      </c>
      <c r="G122" s="24">
        <f t="shared" si="50"/>
        <v>625</v>
      </c>
      <c r="H122" s="228">
        <f t="shared" si="51"/>
        <v>24.03846153846154</v>
      </c>
      <c r="I122" s="57">
        <f t="shared" si="54"/>
        <v>982.5</v>
      </c>
      <c r="J122" s="57">
        <f t="shared" si="55"/>
        <v>1021.8</v>
      </c>
      <c r="M122" s="133">
        <v>786</v>
      </c>
      <c r="N122" s="134">
        <f t="shared" si="58"/>
        <v>0.25</v>
      </c>
      <c r="O122" s="134">
        <f t="shared" si="59"/>
        <v>0.30000000000000004</v>
      </c>
      <c r="Q122" s="277"/>
      <c r="R122" s="277"/>
    </row>
    <row r="123" s="18" customFormat="1" ht="18" customHeight="1">
      <c r="B123" s="40">
        <v>40</v>
      </c>
      <c r="C123" s="82" t="s">
        <v>45</v>
      </c>
      <c r="D123" s="83" t="s">
        <v>27</v>
      </c>
      <c r="E123" s="84">
        <v>30</v>
      </c>
      <c r="F123" s="59">
        <v>21</v>
      </c>
      <c r="G123" s="62">
        <f t="shared" si="50"/>
        <v>666.66666666666663</v>
      </c>
      <c r="H123" s="244">
        <f t="shared" si="51"/>
        <v>31.746031746031743</v>
      </c>
      <c r="I123" s="57">
        <f t="shared" si="54"/>
        <v>1883.75</v>
      </c>
      <c r="J123" s="57">
        <f t="shared" si="55"/>
        <v>1959.0999999999999</v>
      </c>
      <c r="K123" s="91"/>
      <c r="L123" s="96"/>
      <c r="M123" s="133">
        <v>1507</v>
      </c>
      <c r="N123" s="134">
        <f t="shared" si="58"/>
        <v>0.25</v>
      </c>
      <c r="O123" s="134">
        <f t="shared" si="59"/>
        <v>0.30000000000000004</v>
      </c>
      <c r="Q123" s="277"/>
      <c r="R123" s="277"/>
    </row>
    <row r="124" s="18" customFormat="1" ht="18" customHeight="1">
      <c r="B124" s="317" t="s">
        <v>48</v>
      </c>
      <c r="C124" s="318"/>
      <c r="D124" s="318"/>
      <c r="E124" s="318"/>
      <c r="F124" s="318"/>
      <c r="G124" s="318"/>
      <c r="H124" s="318"/>
      <c r="I124" s="318"/>
      <c r="J124" s="319"/>
      <c r="K124" s="94"/>
      <c r="L124" s="95"/>
      <c r="M124" s="325"/>
      <c r="N124" s="325"/>
      <c r="O124" s="325"/>
      <c r="Q124" s="277"/>
      <c r="R124" s="277"/>
    </row>
    <row r="125" s="18" customFormat="1" ht="18" customHeight="1">
      <c r="B125" s="127">
        <v>1</v>
      </c>
      <c r="C125" s="213" t="s">
        <v>229</v>
      </c>
      <c r="D125" s="146" t="s">
        <v>28</v>
      </c>
      <c r="E125" s="147">
        <v>24</v>
      </c>
      <c r="F125" s="127">
        <v>61</v>
      </c>
      <c r="G125" s="131">
        <f t="shared" ref="G125:G130" si="60">20000/E125</f>
        <v>833.33333333333337</v>
      </c>
      <c r="H125" s="245">
        <f t="shared" ref="H125:H130" si="61">20000/E125/F125</f>
        <v>13.66120218579235</v>
      </c>
      <c r="I125" s="57">
        <f>M125+M125*10%</f>
        <v>909.70000000000005</v>
      </c>
      <c r="J125" s="57">
        <f>M125+M125*15%</f>
        <v>951.04999999999995</v>
      </c>
      <c r="K125" s="99"/>
      <c r="L125" s="100"/>
      <c r="M125" s="133">
        <v>827</v>
      </c>
      <c r="N125" s="134">
        <f t="shared" ref="N125:N165" si="62">(I125/M125)-100%</f>
        <v>0.10000000000000009</v>
      </c>
      <c r="O125" s="134">
        <f t="shared" ref="O125:O165" si="63">(J125/M125)-100%</f>
        <v>0.14999999999999991</v>
      </c>
      <c r="Q125" s="277"/>
      <c r="R125" s="277"/>
    </row>
    <row r="126" s="18" customFormat="1" ht="18" customHeight="1">
      <c r="B126" s="17">
        <v>2</v>
      </c>
      <c r="C126" s="214" t="s">
        <v>223</v>
      </c>
      <c r="D126" s="149" t="s">
        <v>28</v>
      </c>
      <c r="E126" s="147">
        <v>24</v>
      </c>
      <c r="F126" s="17">
        <v>44</v>
      </c>
      <c r="G126" s="132">
        <f t="shared" si="60"/>
        <v>833.33333333333337</v>
      </c>
      <c r="H126" s="243">
        <f t="shared" si="61"/>
        <v>18.939393939393941</v>
      </c>
      <c r="I126" s="57">
        <f>M126+M126*10%</f>
        <v>1128.5999999999999</v>
      </c>
      <c r="J126" s="57">
        <f>M126+M126*15%</f>
        <v>1179.9000000000001</v>
      </c>
      <c r="K126" s="90"/>
      <c r="L126" s="90"/>
      <c r="M126" s="133">
        <v>1026</v>
      </c>
      <c r="N126" s="134">
        <f t="shared" si="62"/>
        <v>9.9999999999999867e-002</v>
      </c>
      <c r="O126" s="134">
        <f t="shared" si="63"/>
        <v>0.15000000000000013</v>
      </c>
      <c r="Q126" s="277"/>
      <c r="R126" s="277"/>
    </row>
    <row r="127" s="18" customFormat="1" ht="18" customHeight="1">
      <c r="B127" s="17">
        <v>3</v>
      </c>
      <c r="C127" s="214" t="s">
        <v>224</v>
      </c>
      <c r="D127" s="149" t="s">
        <v>28</v>
      </c>
      <c r="E127" s="147">
        <v>24</v>
      </c>
      <c r="F127" s="17">
        <v>33</v>
      </c>
      <c r="G127" s="132">
        <f t="shared" si="60"/>
        <v>833.33333333333337</v>
      </c>
      <c r="H127" s="243">
        <f t="shared" si="61"/>
        <v>25.252525252525253</v>
      </c>
      <c r="I127" s="57">
        <f>M127+M127*10%</f>
        <v>1339.8</v>
      </c>
      <c r="J127" s="57">
        <f>M127+M127*15%</f>
        <v>1400.7</v>
      </c>
      <c r="K127" s="90"/>
      <c r="L127" s="90"/>
      <c r="M127" s="133">
        <v>1218</v>
      </c>
      <c r="N127" s="134">
        <f t="shared" si="62"/>
        <v>9.9999999999999867e-002</v>
      </c>
      <c r="O127" s="134">
        <f t="shared" si="63"/>
        <v>0.15000000000000013</v>
      </c>
      <c r="Q127" s="277"/>
      <c r="R127" s="277"/>
    </row>
    <row r="128" s="18" customFormat="1" ht="18" customHeight="1">
      <c r="B128" s="17">
        <v>4</v>
      </c>
      <c r="C128" s="214" t="s">
        <v>225</v>
      </c>
      <c r="D128" s="149" t="s">
        <v>28</v>
      </c>
      <c r="E128" s="147">
        <v>24</v>
      </c>
      <c r="F128" s="17">
        <v>27</v>
      </c>
      <c r="G128" s="132">
        <f t="shared" si="60"/>
        <v>833.33333333333337</v>
      </c>
      <c r="H128" s="243">
        <f t="shared" si="61"/>
        <v>30.8641975308642</v>
      </c>
      <c r="I128" s="290">
        <v>1919</v>
      </c>
      <c r="J128" s="290">
        <v>2006</v>
      </c>
      <c r="K128" s="90"/>
      <c r="L128" s="90"/>
      <c r="M128" s="289">
        <v>1386</v>
      </c>
      <c r="N128" s="134">
        <f t="shared" si="62"/>
        <v>0.38455988455988455</v>
      </c>
      <c r="O128" s="134">
        <f t="shared" si="63"/>
        <v>0.44733044733044736</v>
      </c>
      <c r="Q128" s="277"/>
      <c r="R128" s="277"/>
    </row>
    <row r="129" s="18" customFormat="1" ht="18" customHeight="1">
      <c r="B129" s="17">
        <v>5</v>
      </c>
      <c r="C129" s="214" t="s">
        <v>226</v>
      </c>
      <c r="D129" s="149" t="s">
        <v>28</v>
      </c>
      <c r="E129" s="147">
        <v>24</v>
      </c>
      <c r="F129" s="17">
        <v>22</v>
      </c>
      <c r="G129" s="132">
        <f t="shared" si="60"/>
        <v>833.33333333333337</v>
      </c>
      <c r="H129" s="243">
        <f t="shared" si="61"/>
        <v>37.878787878787882</v>
      </c>
      <c r="I129" s="57">
        <f>M129+M129*10%</f>
        <v>1712.7</v>
      </c>
      <c r="J129" s="57">
        <f>M129+M129*15%</f>
        <v>1790.55</v>
      </c>
      <c r="K129" s="90"/>
      <c r="L129" s="90"/>
      <c r="M129" s="133">
        <v>1557</v>
      </c>
      <c r="N129" s="134">
        <f t="shared" si="62"/>
        <v>0.10000000000000009</v>
      </c>
      <c r="O129" s="134">
        <f t="shared" si="63"/>
        <v>0.14999999999999991</v>
      </c>
      <c r="Q129" s="277"/>
      <c r="R129" s="277"/>
    </row>
    <row r="130" s="18" customFormat="1" ht="18" customHeight="1">
      <c r="B130" s="141">
        <v>6</v>
      </c>
      <c r="C130" s="215" t="s">
        <v>227</v>
      </c>
      <c r="D130" s="151" t="s">
        <v>28</v>
      </c>
      <c r="E130" s="147">
        <v>24</v>
      </c>
      <c r="F130" s="141">
        <v>20</v>
      </c>
      <c r="G130" s="143">
        <f t="shared" si="60"/>
        <v>833.33333333333337</v>
      </c>
      <c r="H130" s="246">
        <f t="shared" si="61"/>
        <v>41.666666666666671</v>
      </c>
      <c r="I130" s="57">
        <f>M130+M130*10%</f>
        <v>1997.5999999999999</v>
      </c>
      <c r="J130" s="57">
        <f>M130+M130*15%</f>
        <v>2088.4000000000001</v>
      </c>
      <c r="K130" s="99"/>
      <c r="L130" s="100"/>
      <c r="M130" s="133">
        <v>1816</v>
      </c>
      <c r="N130" s="134">
        <f t="shared" si="62"/>
        <v>9.9999999999999867e-002</v>
      </c>
      <c r="O130" s="134">
        <f t="shared" si="63"/>
        <v>0.15000000000000013</v>
      </c>
      <c r="Q130" s="277"/>
      <c r="R130" s="277"/>
    </row>
    <row r="131" s="18" customFormat="1" ht="18" customHeight="1">
      <c r="B131" s="317" t="s">
        <v>49</v>
      </c>
      <c r="C131" s="318"/>
      <c r="D131" s="318"/>
      <c r="E131" s="318"/>
      <c r="F131" s="318"/>
      <c r="G131" s="318"/>
      <c r="H131" s="318"/>
      <c r="I131" s="318"/>
      <c r="J131" s="319"/>
      <c r="K131" s="94"/>
      <c r="L131" s="95"/>
      <c r="M131" s="325"/>
      <c r="N131" s="325"/>
      <c r="O131" s="325"/>
      <c r="Q131" s="277"/>
      <c r="R131" s="277"/>
    </row>
    <row r="132" s="18" customFormat="1" ht="18" customHeight="1">
      <c r="B132" s="127">
        <v>1</v>
      </c>
      <c r="C132" s="153" t="s">
        <v>50</v>
      </c>
      <c r="D132" s="154" t="s">
        <v>55</v>
      </c>
      <c r="E132" s="147">
        <v>24</v>
      </c>
      <c r="F132" s="127">
        <v>44</v>
      </c>
      <c r="G132" s="131">
        <f t="shared" ref="G132:G137" si="64">20000/E132</f>
        <v>833.33333333333337</v>
      </c>
      <c r="H132" s="245">
        <f t="shared" ref="H132:H137" si="65">20000/E132/F132</f>
        <v>18.939393939393941</v>
      </c>
      <c r="I132" s="57">
        <f t="shared" ref="I132:I137" si="66">M132+M132*10%</f>
        <v>1601.5999999999999</v>
      </c>
      <c r="J132" s="57">
        <f t="shared" ref="J132:J137" si="67">M132+M132*15%</f>
        <v>1674.4000000000001</v>
      </c>
      <c r="K132" s="90"/>
      <c r="L132" s="90"/>
      <c r="M132" s="133">
        <v>1456</v>
      </c>
      <c r="N132" s="134">
        <f t="shared" si="62"/>
        <v>9.9999999999999867e-002</v>
      </c>
      <c r="O132" s="134">
        <f t="shared" si="63"/>
        <v>0.15000000000000013</v>
      </c>
      <c r="Q132" s="277"/>
      <c r="R132" s="277"/>
    </row>
    <row r="133" s="18" customFormat="1" ht="18" customHeight="1">
      <c r="B133" s="17">
        <v>2</v>
      </c>
      <c r="C133" s="148" t="s">
        <v>51</v>
      </c>
      <c r="D133" s="155" t="s">
        <v>55</v>
      </c>
      <c r="E133" s="12">
        <v>24</v>
      </c>
      <c r="F133" s="17">
        <v>33</v>
      </c>
      <c r="G133" s="132">
        <f t="shared" si="64"/>
        <v>833.33333333333337</v>
      </c>
      <c r="H133" s="243">
        <f t="shared" si="65"/>
        <v>25.252525252525253</v>
      </c>
      <c r="I133" s="57">
        <f t="shared" si="66"/>
        <v>1959.0999999999999</v>
      </c>
      <c r="J133" s="57">
        <f t="shared" si="67"/>
        <v>2048.1500000000001</v>
      </c>
      <c r="K133" s="90"/>
      <c r="L133" s="90"/>
      <c r="M133" s="133">
        <v>1781</v>
      </c>
      <c r="N133" s="134">
        <f t="shared" si="62"/>
        <v>9.9999999999999867e-002</v>
      </c>
      <c r="O133" s="134">
        <f t="shared" si="63"/>
        <v>0.15000000000000013</v>
      </c>
      <c r="Q133" s="277"/>
      <c r="R133" s="277"/>
    </row>
    <row r="134" s="18" customFormat="1" ht="18" customHeight="1">
      <c r="B134" s="17">
        <v>3</v>
      </c>
      <c r="C134" s="148" t="s">
        <v>52</v>
      </c>
      <c r="D134" s="155" t="s">
        <v>55</v>
      </c>
      <c r="E134" s="12">
        <v>24</v>
      </c>
      <c r="F134" s="17">
        <v>26</v>
      </c>
      <c r="G134" s="132">
        <f t="shared" si="64"/>
        <v>833.33333333333337</v>
      </c>
      <c r="H134" s="243">
        <f t="shared" si="65"/>
        <v>32.051282051282051</v>
      </c>
      <c r="I134" s="57">
        <f t="shared" si="66"/>
        <v>2369.4000000000001</v>
      </c>
      <c r="J134" s="57">
        <f t="shared" si="67"/>
        <v>2477.0999999999999</v>
      </c>
      <c r="K134" s="90"/>
      <c r="L134" s="90"/>
      <c r="M134" s="133">
        <v>2154</v>
      </c>
      <c r="N134" s="134">
        <f t="shared" si="62"/>
        <v>0.10000000000000009</v>
      </c>
      <c r="O134" s="134">
        <f t="shared" si="63"/>
        <v>0.14999999999999991</v>
      </c>
      <c r="Q134" s="277"/>
      <c r="R134" s="277"/>
    </row>
    <row r="135" s="18" customFormat="1" ht="18" customHeight="1">
      <c r="B135" s="17">
        <v>4</v>
      </c>
      <c r="C135" s="148" t="s">
        <v>53</v>
      </c>
      <c r="D135" s="155" t="s">
        <v>55</v>
      </c>
      <c r="E135" s="12">
        <v>24</v>
      </c>
      <c r="F135" s="17">
        <v>22</v>
      </c>
      <c r="G135" s="132">
        <f t="shared" si="64"/>
        <v>833.33333333333337</v>
      </c>
      <c r="H135" s="243">
        <f t="shared" si="65"/>
        <v>37.878787878787882</v>
      </c>
      <c r="I135" s="57">
        <f t="shared" si="66"/>
        <v>2594.9000000000001</v>
      </c>
      <c r="J135" s="57">
        <f t="shared" si="67"/>
        <v>2712.8499999999999</v>
      </c>
      <c r="K135" s="90"/>
      <c r="L135" s="90"/>
      <c r="M135" s="133">
        <v>2359</v>
      </c>
      <c r="N135" s="134">
        <f t="shared" si="62"/>
        <v>0.10000000000000009</v>
      </c>
      <c r="O135" s="134">
        <f t="shared" si="63"/>
        <v>0.14999999999999991</v>
      </c>
      <c r="Q135" s="277"/>
      <c r="R135" s="277"/>
    </row>
    <row r="136" s="18" customFormat="1" ht="18" customHeight="1">
      <c r="B136" s="17">
        <v>5</v>
      </c>
      <c r="C136" s="156" t="s">
        <v>75</v>
      </c>
      <c r="D136" s="157" t="s">
        <v>55</v>
      </c>
      <c r="E136" s="12">
        <v>24</v>
      </c>
      <c r="F136" s="17">
        <v>22</v>
      </c>
      <c r="G136" s="132">
        <f t="shared" si="64"/>
        <v>833.33333333333337</v>
      </c>
      <c r="H136" s="243">
        <f t="shared" si="65"/>
        <v>37.878787878787882</v>
      </c>
      <c r="I136" s="57">
        <f t="shared" si="66"/>
        <v>2824.085</v>
      </c>
      <c r="J136" s="57">
        <f t="shared" si="67"/>
        <v>2952.4524999999999</v>
      </c>
      <c r="K136" s="90"/>
      <c r="L136" s="90"/>
      <c r="M136" s="133">
        <v>2567.3499999999999</v>
      </c>
      <c r="N136" s="134">
        <f t="shared" si="62"/>
        <v>0.10000000000000009</v>
      </c>
      <c r="O136" s="134">
        <f t="shared" si="63"/>
        <v>0.14999999999999991</v>
      </c>
      <c r="Q136" s="277"/>
      <c r="R136" s="277"/>
    </row>
    <row r="137" s="18" customFormat="1" ht="18" customHeight="1">
      <c r="B137" s="141">
        <v>6</v>
      </c>
      <c r="C137" s="150" t="s">
        <v>54</v>
      </c>
      <c r="D137" s="158" t="s">
        <v>55</v>
      </c>
      <c r="E137" s="152">
        <v>24</v>
      </c>
      <c r="F137" s="141">
        <v>19</v>
      </c>
      <c r="G137" s="143">
        <f t="shared" si="64"/>
        <v>833.33333333333337</v>
      </c>
      <c r="H137" s="246">
        <f t="shared" si="65"/>
        <v>43.859649122807021</v>
      </c>
      <c r="I137" s="57">
        <f t="shared" si="66"/>
        <v>3027.1999999999998</v>
      </c>
      <c r="J137" s="57">
        <f t="shared" si="67"/>
        <v>3164.8000000000002</v>
      </c>
      <c r="K137" s="99"/>
      <c r="L137" s="90"/>
      <c r="M137" s="133">
        <v>2752</v>
      </c>
      <c r="N137" s="134">
        <f t="shared" si="62"/>
        <v>9.9999999999999867e-002</v>
      </c>
      <c r="O137" s="134">
        <f t="shared" si="63"/>
        <v>0.15000000000000013</v>
      </c>
      <c r="Q137" s="277"/>
      <c r="R137" s="277"/>
    </row>
    <row r="138" s="18" customFormat="1" ht="18" customHeight="1">
      <c r="B138" s="317" t="s">
        <v>49</v>
      </c>
      <c r="C138" s="318"/>
      <c r="D138" s="318"/>
      <c r="E138" s="318"/>
      <c r="F138" s="318"/>
      <c r="G138" s="318"/>
      <c r="H138" s="318"/>
      <c r="I138" s="318"/>
      <c r="J138" s="319"/>
      <c r="K138" s="94"/>
      <c r="L138" s="95"/>
      <c r="M138" s="325"/>
      <c r="N138" s="325"/>
      <c r="O138" s="325"/>
      <c r="Q138" s="277"/>
      <c r="R138" s="277"/>
    </row>
    <row r="139" s="18" customFormat="1" ht="18" customHeight="1">
      <c r="B139" s="17">
        <v>1</v>
      </c>
      <c r="C139" s="161" t="s">
        <v>168</v>
      </c>
      <c r="D139" s="160" t="s">
        <v>55</v>
      </c>
      <c r="E139" s="12">
        <v>24</v>
      </c>
      <c r="F139" s="17">
        <v>22</v>
      </c>
      <c r="G139" s="132">
        <f t="shared" ref="G139" si="68">20000/E139</f>
        <v>833.33333333333337</v>
      </c>
      <c r="H139" s="243">
        <f t="shared" ref="H139" si="69">20000/E139/F139</f>
        <v>37.878787878787882</v>
      </c>
      <c r="I139" s="57">
        <f t="shared" ref="I139" si="70">M139+M139*10%</f>
        <v>2032.8</v>
      </c>
      <c r="J139" s="57">
        <f t="shared" ref="J139" si="71">M139+M139*15%</f>
        <v>2125.1999999999998</v>
      </c>
      <c r="K139" s="90"/>
      <c r="L139" s="90"/>
      <c r="M139" s="133">
        <v>1848</v>
      </c>
      <c r="N139" s="134">
        <f t="shared" ref="N139" si="72">(I139/M139)-100%</f>
        <v>9.9999999999999867e-002</v>
      </c>
      <c r="O139" s="134">
        <f t="shared" ref="O139" si="73">(J139/M139)-100%</f>
        <v>0.14999999999999991</v>
      </c>
      <c r="Q139" s="277"/>
      <c r="R139" s="277"/>
    </row>
    <row r="140" s="18" customFormat="1" ht="18" customHeight="1">
      <c r="B140" s="317" t="s">
        <v>56</v>
      </c>
      <c r="C140" s="318"/>
      <c r="D140" s="318"/>
      <c r="E140" s="318"/>
      <c r="F140" s="318"/>
      <c r="G140" s="318"/>
      <c r="H140" s="318"/>
      <c r="I140" s="318"/>
      <c r="J140" s="319"/>
      <c r="K140" s="94"/>
      <c r="L140" s="95"/>
      <c r="M140" s="325"/>
      <c r="N140" s="325"/>
      <c r="O140" s="325"/>
      <c r="Q140" s="277"/>
      <c r="R140" s="277"/>
    </row>
    <row r="141" s="18" customFormat="1" ht="18" customHeight="1">
      <c r="B141" s="127">
        <v>1</v>
      </c>
      <c r="C141" s="213" t="s">
        <v>223</v>
      </c>
      <c r="D141" s="154" t="s">
        <v>55</v>
      </c>
      <c r="E141" s="159">
        <v>24</v>
      </c>
      <c r="F141" s="127">
        <v>44</v>
      </c>
      <c r="G141" s="131">
        <f t="shared" ref="G141:G149" si="74">20000/E141</f>
        <v>833.33333333333337</v>
      </c>
      <c r="H141" s="245">
        <f t="shared" ref="H141:H149" si="75">20000/E141/F141</f>
        <v>18.939393939393941</v>
      </c>
      <c r="I141" s="57">
        <f t="shared" ref="I141" si="76">M141+M141*10%</f>
        <v>1868.9000000000001</v>
      </c>
      <c r="J141" s="57">
        <f t="shared" ref="J141" si="77">M141+M141*15%</f>
        <v>1953.8499999999999</v>
      </c>
      <c r="K141" s="90"/>
      <c r="L141" s="90"/>
      <c r="M141" s="133">
        <v>1699</v>
      </c>
      <c r="N141" s="134">
        <f t="shared" si="62"/>
        <v>0.10000000000000009</v>
      </c>
      <c r="O141" s="134">
        <f t="shared" si="63"/>
        <v>0.14999999999999991</v>
      </c>
      <c r="Q141" s="277"/>
      <c r="R141" s="277"/>
    </row>
    <row r="142" s="18" customFormat="1" ht="18" customHeight="1">
      <c r="B142" s="17">
        <v>2</v>
      </c>
      <c r="C142" s="214" t="s">
        <v>224</v>
      </c>
      <c r="D142" s="155" t="s">
        <v>55</v>
      </c>
      <c r="E142" s="159">
        <v>24</v>
      </c>
      <c r="F142" s="17">
        <v>33</v>
      </c>
      <c r="G142" s="132">
        <f t="shared" si="74"/>
        <v>833.33333333333337</v>
      </c>
      <c r="H142" s="243">
        <f t="shared" si="75"/>
        <v>25.252525252525253</v>
      </c>
      <c r="I142" s="57">
        <f t="shared" ref="I142:I149" si="78">M142+M142*10%</f>
        <v>2145</v>
      </c>
      <c r="J142" s="57">
        <f t="shared" ref="J142:J149" si="79">M142+M142*15%</f>
        <v>2242.5</v>
      </c>
      <c r="K142" s="90"/>
      <c r="L142" s="90"/>
      <c r="M142" s="133">
        <v>1950</v>
      </c>
      <c r="N142" s="134">
        <f t="shared" si="62"/>
        <v>0.10000000000000009</v>
      </c>
      <c r="O142" s="134">
        <f t="shared" si="63"/>
        <v>0.14999999999999991</v>
      </c>
      <c r="Q142" s="277"/>
      <c r="R142" s="277"/>
    </row>
    <row r="143" s="18" customFormat="1" ht="18" customHeight="1">
      <c r="B143" s="17">
        <v>3</v>
      </c>
      <c r="C143" s="156" t="s">
        <v>72</v>
      </c>
      <c r="D143" s="157" t="s">
        <v>55</v>
      </c>
      <c r="E143" s="159">
        <v>24</v>
      </c>
      <c r="F143" s="17">
        <v>33</v>
      </c>
      <c r="G143" s="132">
        <f t="shared" si="74"/>
        <v>833.33333333333337</v>
      </c>
      <c r="H143" s="243">
        <f t="shared" si="75"/>
        <v>25.252525252525253</v>
      </c>
      <c r="I143" s="57">
        <f t="shared" si="78"/>
        <v>2259.2570000000001</v>
      </c>
      <c r="J143" s="57">
        <f t="shared" si="79"/>
        <v>2361.9504999999999</v>
      </c>
      <c r="K143" s="90"/>
      <c r="L143" s="90"/>
      <c r="M143" s="133">
        <v>2053.8699999999999</v>
      </c>
      <c r="N143" s="134">
        <f t="shared" si="62"/>
        <v>0.10000000000000009</v>
      </c>
      <c r="O143" s="134">
        <f t="shared" si="63"/>
        <v>0.14999999999999991</v>
      </c>
      <c r="Q143" s="277"/>
      <c r="R143" s="277"/>
    </row>
    <row r="144" s="18" customFormat="1" ht="18" customHeight="1">
      <c r="B144" s="17">
        <v>4</v>
      </c>
      <c r="C144" s="214" t="s">
        <v>225</v>
      </c>
      <c r="D144" s="155" t="s">
        <v>55</v>
      </c>
      <c r="E144" s="159">
        <v>24</v>
      </c>
      <c r="F144" s="17">
        <v>27</v>
      </c>
      <c r="G144" s="132">
        <f t="shared" si="74"/>
        <v>833.33333333333337</v>
      </c>
      <c r="H144" s="243">
        <f t="shared" si="75"/>
        <v>30.8641975308642</v>
      </c>
      <c r="I144" s="57">
        <f t="shared" si="78"/>
        <v>2387</v>
      </c>
      <c r="J144" s="57">
        <f t="shared" si="79"/>
        <v>2495.5</v>
      </c>
      <c r="K144" s="90"/>
      <c r="L144" s="90"/>
      <c r="M144" s="133">
        <v>2170</v>
      </c>
      <c r="N144" s="134">
        <f t="shared" si="62"/>
        <v>0.10000000000000009</v>
      </c>
      <c r="O144" s="134">
        <f t="shared" si="63"/>
        <v>0.14999999999999991</v>
      </c>
      <c r="Q144" s="277"/>
      <c r="R144" s="277"/>
    </row>
    <row r="145" s="18" customFormat="1" ht="18" customHeight="1">
      <c r="B145" s="17">
        <v>5</v>
      </c>
      <c r="C145" s="156" t="s">
        <v>73</v>
      </c>
      <c r="D145" s="157" t="s">
        <v>55</v>
      </c>
      <c r="E145" s="159">
        <v>24</v>
      </c>
      <c r="F145" s="17">
        <v>26</v>
      </c>
      <c r="G145" s="132">
        <f t="shared" si="74"/>
        <v>833.33333333333337</v>
      </c>
      <c r="H145" s="243">
        <f t="shared" si="75"/>
        <v>32.051282051282051</v>
      </c>
      <c r="I145" s="57">
        <f t="shared" si="78"/>
        <v>2731.7069999999999</v>
      </c>
      <c r="J145" s="57">
        <f t="shared" si="79"/>
        <v>2855.8755000000001</v>
      </c>
      <c r="K145" s="90"/>
      <c r="L145" s="90"/>
      <c r="M145" s="133">
        <v>2483.3699999999999</v>
      </c>
      <c r="N145" s="134">
        <f t="shared" si="62"/>
        <v>0.10000000000000009</v>
      </c>
      <c r="O145" s="134">
        <f t="shared" si="63"/>
        <v>0.15000000000000013</v>
      </c>
      <c r="Q145" s="277"/>
      <c r="R145" s="277"/>
    </row>
    <row r="146" s="18" customFormat="1" ht="18" customHeight="1">
      <c r="B146" s="17">
        <v>6</v>
      </c>
      <c r="C146" s="214" t="s">
        <v>226</v>
      </c>
      <c r="D146" s="155" t="s">
        <v>55</v>
      </c>
      <c r="E146" s="159">
        <v>24</v>
      </c>
      <c r="F146" s="17">
        <v>22</v>
      </c>
      <c r="G146" s="132">
        <f t="shared" si="74"/>
        <v>833.33333333333337</v>
      </c>
      <c r="H146" s="243">
        <f t="shared" si="75"/>
        <v>37.878787878787882</v>
      </c>
      <c r="I146" s="57">
        <f t="shared" si="78"/>
        <v>2528.9000000000001</v>
      </c>
      <c r="J146" s="57">
        <f t="shared" si="79"/>
        <v>2643.8499999999999</v>
      </c>
      <c r="K146" s="90"/>
      <c r="L146" s="90"/>
      <c r="M146" s="133">
        <v>2299</v>
      </c>
      <c r="N146" s="134">
        <f t="shared" si="62"/>
        <v>0.10000000000000009</v>
      </c>
      <c r="O146" s="134">
        <f t="shared" si="63"/>
        <v>0.14999999999999991</v>
      </c>
      <c r="Q146" s="277"/>
      <c r="R146" s="277"/>
    </row>
    <row r="147" s="18" customFormat="1" ht="18" customHeight="1">
      <c r="B147" s="17">
        <v>7</v>
      </c>
      <c r="C147" s="214" t="s">
        <v>227</v>
      </c>
      <c r="D147" s="155" t="s">
        <v>55</v>
      </c>
      <c r="E147" s="159">
        <v>24</v>
      </c>
      <c r="F147" s="17">
        <v>20</v>
      </c>
      <c r="G147" s="132">
        <f t="shared" si="74"/>
        <v>833.33333333333337</v>
      </c>
      <c r="H147" s="243">
        <f t="shared" si="75"/>
        <v>41.666666666666671</v>
      </c>
      <c r="I147" s="57">
        <f t="shared" si="78"/>
        <v>3391.212</v>
      </c>
      <c r="J147" s="57">
        <f t="shared" si="79"/>
        <v>3545.3580000000002</v>
      </c>
      <c r="K147" s="90"/>
      <c r="L147" s="90"/>
      <c r="M147" s="133">
        <v>3082.9200000000001</v>
      </c>
      <c r="N147" s="134">
        <f t="shared" si="62"/>
        <v>9.9999999999999867e-002</v>
      </c>
      <c r="O147" s="134">
        <f t="shared" si="63"/>
        <v>0.15000000000000013</v>
      </c>
      <c r="Q147" s="277"/>
      <c r="R147" s="277"/>
    </row>
    <row r="148" s="18" customFormat="1" ht="18" customHeight="1">
      <c r="B148" s="17">
        <v>8</v>
      </c>
      <c r="C148" s="156" t="s">
        <v>74</v>
      </c>
      <c r="D148" s="157" t="s">
        <v>55</v>
      </c>
      <c r="E148" s="159">
        <v>24</v>
      </c>
      <c r="F148" s="17">
        <v>19</v>
      </c>
      <c r="G148" s="132">
        <f t="shared" si="74"/>
        <v>833.33333333333337</v>
      </c>
      <c r="H148" s="243">
        <f t="shared" si="75"/>
        <v>43.859649122807021</v>
      </c>
      <c r="I148" s="57">
        <f t="shared" si="78"/>
        <v>3525.3020000000001</v>
      </c>
      <c r="J148" s="57">
        <f t="shared" si="79"/>
        <v>3685.5430000000001</v>
      </c>
      <c r="K148" s="90"/>
      <c r="L148" s="90"/>
      <c r="M148" s="133">
        <v>3204.8200000000002</v>
      </c>
      <c r="N148" s="134">
        <f t="shared" si="62"/>
        <v>0.10000000000000009</v>
      </c>
      <c r="O148" s="134">
        <f t="shared" si="63"/>
        <v>0.14999999999999991</v>
      </c>
      <c r="Q148" s="277"/>
      <c r="R148" s="277"/>
    </row>
    <row r="149" s="18" customFormat="1" ht="18" customHeight="1">
      <c r="B149" s="141">
        <v>9</v>
      </c>
      <c r="C149" s="215" t="s">
        <v>228</v>
      </c>
      <c r="D149" s="158" t="s">
        <v>55</v>
      </c>
      <c r="E149" s="159">
        <v>24</v>
      </c>
      <c r="F149" s="141">
        <v>14</v>
      </c>
      <c r="G149" s="143">
        <f t="shared" si="74"/>
        <v>833.33333333333337</v>
      </c>
      <c r="H149" s="246">
        <f t="shared" si="75"/>
        <v>59.523809523809526</v>
      </c>
      <c r="I149" s="57">
        <f t="shared" si="78"/>
        <v>4111.8000000000002</v>
      </c>
      <c r="J149" s="57">
        <f t="shared" si="79"/>
        <v>4298.6999999999998</v>
      </c>
      <c r="K149" s="99"/>
      <c r="L149" s="100"/>
      <c r="M149" s="133">
        <v>3738</v>
      </c>
      <c r="N149" s="134">
        <f t="shared" si="62"/>
        <v>0.10000000000000009</v>
      </c>
      <c r="O149" s="134">
        <f t="shared" si="63"/>
        <v>0.14999999999999991</v>
      </c>
      <c r="Q149" s="277"/>
      <c r="R149" s="277"/>
    </row>
    <row r="150" s="18" customFormat="1" ht="18" customHeight="1">
      <c r="B150" s="320" t="s">
        <v>57</v>
      </c>
      <c r="C150" s="321"/>
      <c r="D150" s="321"/>
      <c r="E150" s="321"/>
      <c r="F150" s="321"/>
      <c r="G150" s="321"/>
      <c r="H150" s="321"/>
      <c r="I150" s="321"/>
      <c r="J150" s="322"/>
      <c r="K150" s="94"/>
      <c r="L150" s="95"/>
      <c r="M150" s="325"/>
      <c r="N150" s="325"/>
      <c r="O150" s="325"/>
      <c r="Q150" s="277"/>
      <c r="R150" s="277"/>
    </row>
    <row r="151" s="18" customFormat="1" ht="18" customHeight="1">
      <c r="B151" s="127">
        <v>1</v>
      </c>
      <c r="C151" s="291" t="s">
        <v>82</v>
      </c>
      <c r="D151" s="154" t="s">
        <v>46</v>
      </c>
      <c r="E151" s="147">
        <v>21</v>
      </c>
      <c r="F151" s="127">
        <v>77</v>
      </c>
      <c r="G151" s="131">
        <f t="shared" ref="G151:G165" si="80">20000/E151</f>
        <v>952.38095238095241</v>
      </c>
      <c r="H151" s="245">
        <f t="shared" ref="H151:H156" si="81">20000/E151/F151</f>
        <v>12.368583797155226</v>
      </c>
      <c r="I151" s="131">
        <v>1145</v>
      </c>
      <c r="J151" s="131">
        <v>1191</v>
      </c>
      <c r="K151" s="90"/>
      <c r="L151" s="90"/>
      <c r="M151" s="133">
        <v>916.38</v>
      </c>
      <c r="N151" s="134">
        <f t="shared" si="62"/>
        <v>0.24948165608153827</v>
      </c>
      <c r="O151" s="134">
        <f t="shared" si="63"/>
        <v>0.29967917239573105</v>
      </c>
      <c r="Q151" s="277"/>
      <c r="R151" s="277"/>
    </row>
    <row r="152" s="18" customFormat="1" ht="18" customHeight="1">
      <c r="B152" s="17">
        <v>2</v>
      </c>
      <c r="C152" s="292" t="s">
        <v>77</v>
      </c>
      <c r="D152" s="155" t="s">
        <v>46</v>
      </c>
      <c r="E152" s="12">
        <v>21</v>
      </c>
      <c r="F152" s="17">
        <v>56</v>
      </c>
      <c r="G152" s="132">
        <f t="shared" si="80"/>
        <v>952.38095238095241</v>
      </c>
      <c r="H152" s="243">
        <f t="shared" si="81"/>
        <v>17.006802721088437</v>
      </c>
      <c r="I152" s="132">
        <v>1479</v>
      </c>
      <c r="J152" s="132">
        <v>1538</v>
      </c>
      <c r="K152" s="90"/>
      <c r="L152" s="90"/>
      <c r="M152" s="133">
        <v>1183.4200000000001</v>
      </c>
      <c r="N152" s="134">
        <f t="shared" si="62"/>
        <v>0.2497676226529888</v>
      </c>
      <c r="O152" s="134">
        <f t="shared" si="63"/>
        <v>0.29962312619357445</v>
      </c>
      <c r="Q152" s="277"/>
      <c r="R152" s="277"/>
    </row>
    <row r="153" s="18" customFormat="1" ht="18" customHeight="1">
      <c r="B153" s="17">
        <v>3</v>
      </c>
      <c r="C153" s="292" t="s">
        <v>78</v>
      </c>
      <c r="D153" s="155" t="s">
        <v>46</v>
      </c>
      <c r="E153" s="12">
        <v>21</v>
      </c>
      <c r="F153" s="17">
        <v>42</v>
      </c>
      <c r="G153" s="132">
        <f t="shared" si="80"/>
        <v>952.38095238095241</v>
      </c>
      <c r="H153" s="243">
        <f t="shared" si="81"/>
        <v>22.675736961451246</v>
      </c>
      <c r="I153" s="132">
        <v>1839</v>
      </c>
      <c r="J153" s="132">
        <v>1912</v>
      </c>
      <c r="K153" s="90"/>
      <c r="L153" s="90"/>
      <c r="M153" s="133">
        <v>1470.95</v>
      </c>
      <c r="N153" s="134">
        <f t="shared" si="62"/>
        <v>0.25021244773785645</v>
      </c>
      <c r="O153" s="134">
        <f t="shared" si="63"/>
        <v>0.29984023930113191</v>
      </c>
      <c r="Q153" s="277"/>
      <c r="R153" s="277"/>
    </row>
    <row r="154" s="18" customFormat="1" ht="18" customHeight="1">
      <c r="B154" s="17">
        <v>4</v>
      </c>
      <c r="C154" s="292" t="s">
        <v>79</v>
      </c>
      <c r="D154" s="155" t="s">
        <v>46</v>
      </c>
      <c r="E154" s="12">
        <v>21</v>
      </c>
      <c r="F154" s="17">
        <v>33</v>
      </c>
      <c r="G154" s="132">
        <f t="shared" si="80"/>
        <v>952.38095238095241</v>
      </c>
      <c r="H154" s="243">
        <f t="shared" si="81"/>
        <v>28.860028860028862</v>
      </c>
      <c r="I154" s="132">
        <v>2137</v>
      </c>
      <c r="J154" s="132">
        <v>2222</v>
      </c>
      <c r="K154" s="90"/>
      <c r="L154" s="90"/>
      <c r="M154" s="133">
        <v>1709.96</v>
      </c>
      <c r="N154" s="134">
        <f t="shared" si="62"/>
        <v>0.24973683594937901</v>
      </c>
      <c r="O154" s="134">
        <f t="shared" si="63"/>
        <v>0.29944560106669149</v>
      </c>
      <c r="Q154" s="277"/>
      <c r="R154" s="277"/>
    </row>
    <row r="155" s="18" customFormat="1" ht="18" customHeight="1">
      <c r="B155" s="17">
        <v>5</v>
      </c>
      <c r="C155" s="292" t="s">
        <v>80</v>
      </c>
      <c r="D155" s="155" t="s">
        <v>46</v>
      </c>
      <c r="E155" s="12">
        <v>21</v>
      </c>
      <c r="F155" s="17">
        <v>28</v>
      </c>
      <c r="G155" s="132">
        <f t="shared" si="80"/>
        <v>952.38095238095241</v>
      </c>
      <c r="H155" s="243">
        <f t="shared" si="81"/>
        <v>34.013605442176875</v>
      </c>
      <c r="I155" s="132">
        <v>2512</v>
      </c>
      <c r="J155" s="132">
        <v>2613</v>
      </c>
      <c r="K155" s="90"/>
      <c r="L155" s="90"/>
      <c r="M155" s="133">
        <v>2010.72</v>
      </c>
      <c r="N155" s="134">
        <f t="shared" si="62"/>
        <v>0.2493037319964988</v>
      </c>
      <c r="O155" s="134">
        <f t="shared" si="63"/>
        <v>0.29953449510623065</v>
      </c>
      <c r="Q155" s="277"/>
      <c r="R155" s="277"/>
    </row>
    <row r="156" s="18" customFormat="1" ht="18" customHeight="1">
      <c r="B156" s="141">
        <v>6</v>
      </c>
      <c r="C156" s="293" t="s">
        <v>81</v>
      </c>
      <c r="D156" s="158" t="s">
        <v>46</v>
      </c>
      <c r="E156" s="152">
        <v>21</v>
      </c>
      <c r="F156" s="141">
        <v>24</v>
      </c>
      <c r="G156" s="143">
        <f t="shared" si="80"/>
        <v>952.38095238095241</v>
      </c>
      <c r="H156" s="246">
        <f t="shared" si="81"/>
        <v>39.682539682539684</v>
      </c>
      <c r="I156" s="143">
        <v>2932</v>
      </c>
      <c r="J156" s="143">
        <v>3049</v>
      </c>
      <c r="K156" s="99"/>
      <c r="L156" s="90"/>
      <c r="M156" s="133">
        <v>2345.5500000000002</v>
      </c>
      <c r="N156" s="134">
        <f t="shared" si="62"/>
        <v>0.25002664620238324</v>
      </c>
      <c r="O156" s="134">
        <f t="shared" si="63"/>
        <v>0.2999083370638016</v>
      </c>
      <c r="Q156" s="277"/>
      <c r="R156" s="277"/>
    </row>
    <row r="157" s="18" customFormat="1" ht="18" customHeight="1">
      <c r="B157" s="294" t="s">
        <v>108</v>
      </c>
      <c r="C157" s="295"/>
      <c r="D157" s="295"/>
      <c r="E157" s="295"/>
      <c r="F157" s="295"/>
      <c r="G157" s="295"/>
      <c r="H157" s="295"/>
      <c r="I157" s="295"/>
      <c r="J157" s="324"/>
      <c r="K157" s="92"/>
      <c r="L157" s="93"/>
      <c r="M157" s="311"/>
      <c r="N157" s="311"/>
      <c r="O157" s="311"/>
      <c r="Q157" s="277"/>
      <c r="R157" s="277"/>
    </row>
    <row r="158" s="18" customFormat="1">
      <c r="B158" s="51">
        <v>1</v>
      </c>
      <c r="C158" s="203" t="s">
        <v>207</v>
      </c>
      <c r="D158" s="204" t="s">
        <v>107</v>
      </c>
      <c r="E158" s="85">
        <v>32</v>
      </c>
      <c r="F158" s="51">
        <v>130</v>
      </c>
      <c r="G158" s="57">
        <f t="shared" si="80"/>
        <v>625</v>
      </c>
      <c r="H158" s="247">
        <f t="shared" ref="H158:H165" si="82">20000/E158/F158</f>
        <v>4.8076923076923075</v>
      </c>
      <c r="I158" s="57">
        <v>238</v>
      </c>
      <c r="J158" s="57">
        <v>247</v>
      </c>
      <c r="K158" s="205"/>
      <c r="M158" s="201">
        <v>170</v>
      </c>
      <c r="N158" s="202">
        <f t="shared" ref="N158" si="83">(I158/M158)-100%</f>
        <v>0.39999999999999991</v>
      </c>
      <c r="O158" s="202">
        <f t="shared" ref="O158" si="84">(J158/M158)-100%</f>
        <v>0.45294117647058818</v>
      </c>
      <c r="Q158" s="277"/>
      <c r="R158" s="277"/>
    </row>
    <row r="159" s="18" customFormat="1" ht="30">
      <c r="B159" s="51">
        <v>2</v>
      </c>
      <c r="C159" s="87" t="s">
        <v>109</v>
      </c>
      <c r="D159" s="86" t="s">
        <v>107</v>
      </c>
      <c r="E159" s="85">
        <v>30</v>
      </c>
      <c r="F159" s="51">
        <v>144</v>
      </c>
      <c r="G159" s="57">
        <f t="shared" si="80"/>
        <v>666.66666666666663</v>
      </c>
      <c r="H159" s="247">
        <f t="shared" si="82"/>
        <v>4.6296296296296298</v>
      </c>
      <c r="I159" s="57">
        <v>259</v>
      </c>
      <c r="J159" s="57">
        <v>268</v>
      </c>
      <c r="K159" s="39"/>
      <c r="M159" s="201">
        <v>185</v>
      </c>
      <c r="N159" s="202">
        <f t="shared" si="62"/>
        <v>0.39999999999999991</v>
      </c>
      <c r="O159" s="202">
        <f t="shared" si="63"/>
        <v>0.44864864864864873</v>
      </c>
      <c r="Q159" s="277"/>
      <c r="R159" s="277"/>
    </row>
    <row r="160" s="18" customFormat="1" ht="30">
      <c r="B160" s="51">
        <v>3</v>
      </c>
      <c r="C160" s="88" t="s">
        <v>110</v>
      </c>
      <c r="D160" s="41" t="s">
        <v>107</v>
      </c>
      <c r="E160" s="10">
        <v>30</v>
      </c>
      <c r="F160" s="16">
        <v>108</v>
      </c>
      <c r="G160" s="24">
        <f t="shared" si="80"/>
        <v>666.66666666666663</v>
      </c>
      <c r="H160" s="228">
        <f t="shared" si="82"/>
        <v>6.1728395061728394</v>
      </c>
      <c r="I160" s="24">
        <v>315</v>
      </c>
      <c r="J160" s="24">
        <v>326</v>
      </c>
      <c r="K160" s="39"/>
      <c r="M160" s="133">
        <v>224.56999999999999</v>
      </c>
      <c r="N160" s="134">
        <f t="shared" si="62"/>
        <v>0.40268067863027124</v>
      </c>
      <c r="O160" s="134">
        <f t="shared" si="63"/>
        <v>0.45166317851894733</v>
      </c>
      <c r="Q160" s="277"/>
      <c r="R160" s="277"/>
    </row>
    <row r="161" s="18" customFormat="1" ht="30">
      <c r="B161" s="51">
        <v>4</v>
      </c>
      <c r="C161" s="88" t="s">
        <v>111</v>
      </c>
      <c r="D161" s="86" t="s">
        <v>107</v>
      </c>
      <c r="E161" s="10">
        <v>29</v>
      </c>
      <c r="F161" s="16">
        <v>108</v>
      </c>
      <c r="G161" s="24">
        <f t="shared" si="80"/>
        <v>689.65517241379314</v>
      </c>
      <c r="H161" s="228">
        <f t="shared" si="82"/>
        <v>6.3856960408684547</v>
      </c>
      <c r="I161" s="24">
        <v>277</v>
      </c>
      <c r="J161" s="24">
        <v>287</v>
      </c>
      <c r="K161" s="39"/>
      <c r="M161" s="133">
        <v>197.97</v>
      </c>
      <c r="N161" s="134">
        <f t="shared" si="62"/>
        <v>0.39920189927766825</v>
      </c>
      <c r="O161" s="134">
        <f t="shared" si="63"/>
        <v>0.44971460322271062</v>
      </c>
      <c r="Q161" s="277"/>
      <c r="R161" s="277"/>
    </row>
    <row r="162" s="18" customFormat="1" ht="30">
      <c r="B162" s="51">
        <v>5</v>
      </c>
      <c r="C162" s="164" t="s">
        <v>180</v>
      </c>
      <c r="D162" s="41" t="s">
        <v>107</v>
      </c>
      <c r="E162" s="10">
        <v>30</v>
      </c>
      <c r="F162" s="16">
        <v>72</v>
      </c>
      <c r="G162" s="24">
        <f t="shared" si="80"/>
        <v>666.66666666666663</v>
      </c>
      <c r="H162" s="228">
        <f t="shared" si="82"/>
        <v>9.2592592592592595</v>
      </c>
      <c r="I162" s="24">
        <v>383</v>
      </c>
      <c r="J162" s="24">
        <v>397</v>
      </c>
      <c r="K162" s="39"/>
      <c r="M162" s="133">
        <v>273.63999999999999</v>
      </c>
      <c r="N162" s="134">
        <f t="shared" si="62"/>
        <v>0.39964917409735423</v>
      </c>
      <c r="O162" s="134">
        <f t="shared" si="63"/>
        <v>0.45081128489986844</v>
      </c>
      <c r="Q162" s="277"/>
      <c r="R162" s="277"/>
    </row>
    <row r="163" s="18" customFormat="1" ht="30">
      <c r="B163" s="51">
        <v>6</v>
      </c>
      <c r="C163" s="88" t="s">
        <v>112</v>
      </c>
      <c r="D163" s="86" t="s">
        <v>107</v>
      </c>
      <c r="E163" s="10">
        <v>30</v>
      </c>
      <c r="F163" s="16">
        <v>72</v>
      </c>
      <c r="G163" s="24">
        <f t="shared" si="80"/>
        <v>666.66666666666663</v>
      </c>
      <c r="H163" s="228">
        <f t="shared" si="82"/>
        <v>9.2592592592592595</v>
      </c>
      <c r="I163" s="24">
        <v>435</v>
      </c>
      <c r="J163" s="24">
        <v>451</v>
      </c>
      <c r="K163" s="39"/>
      <c r="M163" s="133">
        <v>310.75</v>
      </c>
      <c r="N163" s="134">
        <f t="shared" si="62"/>
        <v>0.39983909895414316</v>
      </c>
      <c r="O163" s="134">
        <f t="shared" si="63"/>
        <v>0.45132743362831862</v>
      </c>
      <c r="Q163" s="277"/>
      <c r="R163" s="277"/>
    </row>
    <row r="164" s="18" customFormat="1" ht="30">
      <c r="B164" s="51">
        <v>7</v>
      </c>
      <c r="C164" s="164" t="s">
        <v>181</v>
      </c>
      <c r="D164" s="86" t="s">
        <v>107</v>
      </c>
      <c r="E164" s="10">
        <v>30</v>
      </c>
      <c r="F164" s="16">
        <v>54</v>
      </c>
      <c r="G164" s="24">
        <f t="shared" si="80"/>
        <v>666.66666666666663</v>
      </c>
      <c r="H164" s="228">
        <f t="shared" si="82"/>
        <v>12.345679012345679</v>
      </c>
      <c r="I164" s="24">
        <v>544</v>
      </c>
      <c r="J164" s="24">
        <v>563</v>
      </c>
      <c r="K164" s="39"/>
      <c r="M164" s="133">
        <v>388.24000000000001</v>
      </c>
      <c r="N164" s="134">
        <f t="shared" si="62"/>
        <v>0.40119513702864196</v>
      </c>
      <c r="O164" s="134">
        <f t="shared" si="63"/>
        <v>0.45013393777045119</v>
      </c>
      <c r="Q164" s="277"/>
      <c r="R164" s="277"/>
    </row>
    <row r="165" s="18" customFormat="1" ht="30">
      <c r="B165" s="51">
        <v>8</v>
      </c>
      <c r="C165" s="208" t="s">
        <v>216</v>
      </c>
      <c r="D165" s="86" t="s">
        <v>107</v>
      </c>
      <c r="E165" s="10">
        <v>30</v>
      </c>
      <c r="F165" s="16">
        <v>43</v>
      </c>
      <c r="G165" s="24">
        <f t="shared" si="80"/>
        <v>666.66666666666663</v>
      </c>
      <c r="H165" s="228">
        <f t="shared" si="82"/>
        <v>15.503875968992247</v>
      </c>
      <c r="I165" s="24">
        <v>758</v>
      </c>
      <c r="J165" s="24">
        <v>785</v>
      </c>
      <c r="K165" s="39"/>
      <c r="M165" s="209">
        <v>541.42999999999995</v>
      </c>
      <c r="N165" s="134">
        <f t="shared" si="62"/>
        <v>0.39999630607834824</v>
      </c>
      <c r="O165" s="134">
        <f t="shared" si="63"/>
        <v>0.44986424837929206</v>
      </c>
      <c r="Q165" s="277"/>
      <c r="R165" s="277"/>
    </row>
    <row r="166" s="18" customFormat="1">
      <c r="B166" s="51">
        <v>9</v>
      </c>
      <c r="C166" s="112" t="s">
        <v>139</v>
      </c>
      <c r="D166" s="41" t="s">
        <v>107</v>
      </c>
      <c r="E166" s="10"/>
      <c r="F166" s="16">
        <v>80</v>
      </c>
      <c r="G166" s="24"/>
      <c r="H166" s="228"/>
      <c r="I166" s="24">
        <v>347.86800000000005</v>
      </c>
      <c r="J166" s="24">
        <v>360.75200000000001</v>
      </c>
      <c r="K166" s="114"/>
      <c r="M166" s="30">
        <v>257.68000000000001</v>
      </c>
      <c r="N166" s="15">
        <f t="shared" ref="N166:N193" si="85">(I166/M166)-100%</f>
        <v>0.35000000000000009</v>
      </c>
      <c r="O166" s="15">
        <f t="shared" ref="O166:O193" si="86">(J166/M166)-100%</f>
        <v>0.39999999999999991</v>
      </c>
      <c r="Q166" s="277"/>
      <c r="R166" s="277"/>
    </row>
    <row r="167" s="18" customFormat="1">
      <c r="B167" s="51">
        <v>10</v>
      </c>
      <c r="C167" s="112" t="s">
        <v>140</v>
      </c>
      <c r="D167" s="86" t="s">
        <v>107</v>
      </c>
      <c r="E167" s="10"/>
      <c r="F167" s="16">
        <v>65</v>
      </c>
      <c r="G167" s="24"/>
      <c r="H167" s="228"/>
      <c r="I167" s="24">
        <v>417.44700000000006</v>
      </c>
      <c r="J167" s="24">
        <v>432.90800000000002</v>
      </c>
      <c r="K167" s="114"/>
      <c r="M167" s="30">
        <v>309.22000000000003</v>
      </c>
      <c r="N167" s="15">
        <f t="shared" si="85"/>
        <v>0.35000000000000009</v>
      </c>
      <c r="O167" s="15">
        <f t="shared" si="86"/>
        <v>0.39999999999999991</v>
      </c>
      <c r="Q167" s="277"/>
      <c r="R167" s="277"/>
    </row>
    <row r="168" s="18" customFormat="1">
      <c r="B168" s="51">
        <v>11</v>
      </c>
      <c r="C168" s="112" t="s">
        <v>141</v>
      </c>
      <c r="D168" s="41" t="s">
        <v>107</v>
      </c>
      <c r="E168" s="10"/>
      <c r="F168" s="16">
        <v>55</v>
      </c>
      <c r="G168" s="24"/>
      <c r="H168" s="228"/>
      <c r="I168" s="24">
        <v>487.01250000000005</v>
      </c>
      <c r="J168" s="24">
        <v>505.04999999999995</v>
      </c>
      <c r="K168" s="114"/>
      <c r="M168" s="30">
        <v>360.75</v>
      </c>
      <c r="N168" s="15">
        <f t="shared" si="85"/>
        <v>0.35000000000000009</v>
      </c>
      <c r="O168" s="15">
        <f t="shared" si="86"/>
        <v>0.39999999999999991</v>
      </c>
      <c r="Q168" s="277"/>
      <c r="R168" s="277"/>
    </row>
    <row r="169" s="18" customFormat="1">
      <c r="B169" s="51">
        <v>12</v>
      </c>
      <c r="C169" s="112" t="s">
        <v>142</v>
      </c>
      <c r="D169" s="86" t="s">
        <v>107</v>
      </c>
      <c r="E169" s="10"/>
      <c r="F169" s="16">
        <v>50</v>
      </c>
      <c r="G169" s="24"/>
      <c r="H169" s="228"/>
      <c r="I169" s="24">
        <v>556.59150000000011</v>
      </c>
      <c r="J169" s="24">
        <v>577.20600000000002</v>
      </c>
      <c r="K169" s="114"/>
      <c r="M169" s="30">
        <v>412.29000000000002</v>
      </c>
      <c r="N169" s="15">
        <f t="shared" si="85"/>
        <v>0.35000000000000031</v>
      </c>
      <c r="O169" s="15">
        <f t="shared" si="86"/>
        <v>0.39999999999999991</v>
      </c>
      <c r="Q169" s="277"/>
      <c r="R169" s="277"/>
    </row>
    <row r="170" s="18" customFormat="1">
      <c r="B170" s="51">
        <v>13</v>
      </c>
      <c r="C170" s="112" t="s">
        <v>169</v>
      </c>
      <c r="D170" s="86" t="s">
        <v>107</v>
      </c>
      <c r="E170" s="10"/>
      <c r="F170" s="16">
        <v>40</v>
      </c>
      <c r="G170" s="24"/>
      <c r="H170" s="228"/>
      <c r="I170" s="24">
        <v>695.7360000000001</v>
      </c>
      <c r="J170" s="24">
        <v>721.50400000000002</v>
      </c>
      <c r="K170" s="114"/>
      <c r="M170" s="30">
        <v>515.36000000000001</v>
      </c>
      <c r="N170" s="15">
        <f t="shared" ref="N170:N171" si="87">(I170/M170)-100%</f>
        <v>0.35000000000000009</v>
      </c>
      <c r="O170" s="15">
        <f t="shared" ref="O170:O171" si="88">(J170/M170)-100%</f>
        <v>0.39999999999999991</v>
      </c>
      <c r="Q170" s="277"/>
      <c r="R170" s="277"/>
    </row>
    <row r="171" s="18" customFormat="1">
      <c r="B171" s="51">
        <v>14</v>
      </c>
      <c r="C171" s="112" t="s">
        <v>212</v>
      </c>
      <c r="D171" s="86" t="s">
        <v>107</v>
      </c>
      <c r="E171" s="10"/>
      <c r="F171" s="16"/>
      <c r="G171" s="24"/>
      <c r="H171" s="228"/>
      <c r="I171" s="24">
        <v>834.88049999999998</v>
      </c>
      <c r="J171" s="24">
        <v>865.80199999999991</v>
      </c>
      <c r="K171" s="205"/>
      <c r="M171" s="30">
        <v>618.42999999999995</v>
      </c>
      <c r="N171" s="15">
        <f t="shared" si="87"/>
        <v>0.35000000000000009</v>
      </c>
      <c r="O171" s="15">
        <f t="shared" si="88"/>
        <v>0.39999999999999991</v>
      </c>
      <c r="Q171" s="277"/>
      <c r="R171" s="277"/>
    </row>
    <row r="172" s="18" customFormat="1">
      <c r="B172" s="51">
        <v>15</v>
      </c>
      <c r="C172" s="112" t="s">
        <v>134</v>
      </c>
      <c r="D172" s="41" t="s">
        <v>107</v>
      </c>
      <c r="E172" s="10"/>
      <c r="F172" s="16">
        <v>36</v>
      </c>
      <c r="G172" s="24"/>
      <c r="H172" s="228"/>
      <c r="I172" s="24">
        <v>765.31500000000005</v>
      </c>
      <c r="J172" s="24">
        <v>793.65999999999997</v>
      </c>
      <c r="K172" s="114"/>
      <c r="M172" s="30">
        <v>566.89999999999998</v>
      </c>
      <c r="N172" s="15">
        <f t="shared" si="85"/>
        <v>0.35000000000000009</v>
      </c>
      <c r="O172" s="15">
        <f t="shared" si="86"/>
        <v>0.39999999999999991</v>
      </c>
      <c r="Q172" s="277"/>
      <c r="R172" s="277"/>
    </row>
    <row r="173" s="18" customFormat="1">
      <c r="B173" s="51">
        <v>16</v>
      </c>
      <c r="C173" s="112" t="s">
        <v>135</v>
      </c>
      <c r="D173" s="86" t="s">
        <v>107</v>
      </c>
      <c r="E173" s="10"/>
      <c r="F173" s="16">
        <v>33</v>
      </c>
      <c r="G173" s="24"/>
      <c r="H173" s="228"/>
      <c r="I173" s="24">
        <v>834.88049999999998</v>
      </c>
      <c r="J173" s="24">
        <v>865.80199999999991</v>
      </c>
      <c r="K173" s="114"/>
      <c r="M173" s="30">
        <v>618.42999999999995</v>
      </c>
      <c r="N173" s="15">
        <f t="shared" si="85"/>
        <v>0.35000000000000009</v>
      </c>
      <c r="O173" s="15">
        <f t="shared" si="86"/>
        <v>0.39999999999999991</v>
      </c>
      <c r="Q173" s="277"/>
      <c r="R173" s="277"/>
    </row>
    <row r="174" s="18" customFormat="1">
      <c r="B174" s="51">
        <v>17</v>
      </c>
      <c r="C174" s="112" t="s">
        <v>136</v>
      </c>
      <c r="D174" s="41" t="s">
        <v>107</v>
      </c>
      <c r="E174" s="10"/>
      <c r="F174" s="16">
        <v>30</v>
      </c>
      <c r="G174" s="24"/>
      <c r="H174" s="228"/>
      <c r="I174" s="24">
        <v>904.45950000000005</v>
      </c>
      <c r="J174" s="24">
        <v>937.95799999999997</v>
      </c>
      <c r="K174" s="114"/>
      <c r="M174" s="30">
        <v>669.97000000000003</v>
      </c>
      <c r="N174" s="15">
        <f t="shared" si="85"/>
        <v>0.35000000000000009</v>
      </c>
      <c r="O174" s="15">
        <f t="shared" si="86"/>
        <v>0.39999999999999991</v>
      </c>
      <c r="Q174" s="277"/>
      <c r="R174" s="277"/>
    </row>
    <row r="175" s="18" customFormat="1">
      <c r="B175" s="51">
        <v>18</v>
      </c>
      <c r="C175" s="112" t="s">
        <v>170</v>
      </c>
      <c r="D175" s="86" t="s">
        <v>107</v>
      </c>
      <c r="E175" s="10"/>
      <c r="F175" s="16">
        <v>28</v>
      </c>
      <c r="G175" s="24"/>
      <c r="H175" s="228"/>
      <c r="I175" s="24">
        <v>974.02500000000009</v>
      </c>
      <c r="J175" s="24">
        <v>1010.0999999999999</v>
      </c>
      <c r="K175" s="114"/>
      <c r="M175" s="30">
        <v>721.5</v>
      </c>
      <c r="N175" s="15">
        <f t="shared" si="85"/>
        <v>0.35000000000000009</v>
      </c>
      <c r="O175" s="15">
        <f t="shared" si="86"/>
        <v>0.39999999999999991</v>
      </c>
      <c r="Q175" s="277"/>
      <c r="R175" s="277"/>
    </row>
    <row r="176" s="18" customFormat="1">
      <c r="B176" s="51">
        <v>19</v>
      </c>
      <c r="C176" s="112" t="s">
        <v>137</v>
      </c>
      <c r="D176" s="41" t="s">
        <v>107</v>
      </c>
      <c r="E176" s="10"/>
      <c r="F176" s="16">
        <v>26</v>
      </c>
      <c r="G176" s="24"/>
      <c r="H176" s="228"/>
      <c r="I176" s="24">
        <v>1043.604</v>
      </c>
      <c r="J176" s="24">
        <v>1082.2559999999999</v>
      </c>
      <c r="K176" s="114"/>
      <c r="M176" s="30">
        <v>773.03999999999996</v>
      </c>
      <c r="N176" s="15">
        <f t="shared" si="85"/>
        <v>0.35000000000000009</v>
      </c>
      <c r="O176" s="15">
        <f t="shared" si="86"/>
        <v>0.39999999999999991</v>
      </c>
      <c r="Q176" s="277"/>
      <c r="R176" s="277"/>
    </row>
    <row r="177" s="18" customFormat="1">
      <c r="B177" s="51">
        <v>20</v>
      </c>
      <c r="C177" s="112" t="s">
        <v>213</v>
      </c>
      <c r="D177" s="41" t="s">
        <v>107</v>
      </c>
      <c r="E177" s="10"/>
      <c r="F177" s="16"/>
      <c r="G177" s="24"/>
      <c r="H177" s="228"/>
      <c r="I177" s="24">
        <v>1252.3275000000001</v>
      </c>
      <c r="J177" s="24">
        <v>1298.7099999999998</v>
      </c>
      <c r="K177" s="205"/>
      <c r="M177" s="30">
        <v>927.64999999999998</v>
      </c>
      <c r="N177" s="15">
        <f t="shared" si="85"/>
        <v>0.35000000000000009</v>
      </c>
      <c r="O177" s="15">
        <f t="shared" si="86"/>
        <v>0.39999999999999991</v>
      </c>
      <c r="Q177" s="277"/>
      <c r="R177" s="277"/>
    </row>
    <row r="178" s="18" customFormat="1">
      <c r="B178" s="51">
        <v>21</v>
      </c>
      <c r="C178" s="112" t="s">
        <v>138</v>
      </c>
      <c r="D178" s="86" t="s">
        <v>107</v>
      </c>
      <c r="E178" s="10"/>
      <c r="F178" s="16">
        <v>24</v>
      </c>
      <c r="G178" s="24"/>
      <c r="H178" s="228"/>
      <c r="I178" s="24">
        <v>1113.1830000000002</v>
      </c>
      <c r="J178" s="24">
        <v>1154.412</v>
      </c>
      <c r="M178" s="30">
        <v>824.58000000000004</v>
      </c>
      <c r="N178" s="15">
        <f t="shared" si="85"/>
        <v>0.35000000000000031</v>
      </c>
      <c r="O178" s="15">
        <f t="shared" si="86"/>
        <v>0.39999999999999991</v>
      </c>
      <c r="Q178" s="277"/>
      <c r="R178" s="277"/>
    </row>
    <row r="179" s="18" customFormat="1">
      <c r="B179" s="51">
        <v>22</v>
      </c>
      <c r="C179" s="112" t="s">
        <v>171</v>
      </c>
      <c r="D179" s="86" t="s">
        <v>107</v>
      </c>
      <c r="E179" s="10"/>
      <c r="F179" s="16">
        <v>20</v>
      </c>
      <c r="G179" s="24"/>
      <c r="H179" s="228"/>
      <c r="I179" s="24">
        <v>1391.4720000000002</v>
      </c>
      <c r="J179" s="24">
        <v>1443.008</v>
      </c>
      <c r="K179" s="114"/>
      <c r="M179" s="30">
        <v>1030.72</v>
      </c>
      <c r="N179" s="15">
        <f t="shared" si="85"/>
        <v>0.35000000000000009</v>
      </c>
      <c r="O179" s="15">
        <f t="shared" si="86"/>
        <v>0.39999999999999991</v>
      </c>
      <c r="Q179" s="277"/>
      <c r="R179" s="277"/>
    </row>
    <row r="180" s="18" customFormat="1">
      <c r="B180" s="51">
        <v>23</v>
      </c>
      <c r="C180" s="112" t="s">
        <v>172</v>
      </c>
      <c r="D180" s="41" t="s">
        <v>107</v>
      </c>
      <c r="E180" s="10"/>
      <c r="F180" s="16">
        <v>19</v>
      </c>
      <c r="G180" s="24"/>
      <c r="H180" s="228"/>
      <c r="I180" s="24">
        <v>1461.0375000000001</v>
      </c>
      <c r="J180" s="24">
        <v>1515.1499999999999</v>
      </c>
      <c r="K180" s="114"/>
      <c r="M180" s="30">
        <v>1082.25</v>
      </c>
      <c r="N180" s="15">
        <f t="shared" si="85"/>
        <v>0.35000000000000009</v>
      </c>
      <c r="O180" s="15">
        <f t="shared" si="86"/>
        <v>0.39999999999999991</v>
      </c>
      <c r="Q180" s="277"/>
      <c r="R180" s="277"/>
    </row>
    <row r="181" s="18" customFormat="1">
      <c r="B181" s="51">
        <v>24</v>
      </c>
      <c r="C181" s="112" t="s">
        <v>219</v>
      </c>
      <c r="D181" s="86"/>
      <c r="E181" s="10"/>
      <c r="F181" s="16">
        <v>55</v>
      </c>
      <c r="G181" s="24"/>
      <c r="H181" s="228"/>
      <c r="I181" s="24">
        <v>487.01250000000005</v>
      </c>
      <c r="J181" s="24">
        <v>505.04999999999995</v>
      </c>
      <c r="K181" s="114"/>
      <c r="M181" s="30">
        <v>360.75</v>
      </c>
      <c r="N181" s="15">
        <f t="shared" si="85"/>
        <v>0.35000000000000009</v>
      </c>
      <c r="O181" s="15">
        <f t="shared" si="86"/>
        <v>0.39999999999999991</v>
      </c>
      <c r="Q181" s="277"/>
      <c r="R181" s="277"/>
    </row>
    <row r="182" s="18" customFormat="1">
      <c r="B182" s="51">
        <v>25</v>
      </c>
      <c r="C182" s="112" t="s">
        <v>220</v>
      </c>
      <c r="D182" s="86"/>
      <c r="E182" s="10"/>
      <c r="F182" s="16">
        <v>50</v>
      </c>
      <c r="G182" s="24"/>
      <c r="H182" s="228"/>
      <c r="I182" s="24">
        <v>556.59150000000011</v>
      </c>
      <c r="J182" s="24">
        <v>577.20600000000002</v>
      </c>
      <c r="K182" s="114"/>
      <c r="M182" s="30">
        <v>412.29000000000002</v>
      </c>
      <c r="N182" s="15">
        <f t="shared" si="85"/>
        <v>0.35000000000000031</v>
      </c>
      <c r="O182" s="15">
        <f t="shared" si="86"/>
        <v>0.39999999999999991</v>
      </c>
      <c r="Q182" s="277"/>
      <c r="R182" s="277"/>
    </row>
    <row r="183" s="18" customFormat="1">
      <c r="B183" s="51">
        <v>26</v>
      </c>
      <c r="C183" s="112" t="s">
        <v>221</v>
      </c>
      <c r="D183" s="86"/>
      <c r="E183" s="10"/>
      <c r="F183" s="16"/>
      <c r="G183" s="24"/>
      <c r="H183" s="228"/>
      <c r="I183" s="24">
        <v>626.15700000000004</v>
      </c>
      <c r="J183" s="24">
        <v>649.34799999999996</v>
      </c>
      <c r="K183" s="114"/>
      <c r="M183" s="30">
        <v>463.81999999999999</v>
      </c>
      <c r="N183" s="15">
        <f t="shared" si="85"/>
        <v>0.35000000000000009</v>
      </c>
      <c r="O183" s="15">
        <f t="shared" si="86"/>
        <v>0.39999999999999991</v>
      </c>
      <c r="Q183" s="277"/>
      <c r="R183" s="277"/>
    </row>
    <row r="184" s="18" customFormat="1">
      <c r="B184" s="51">
        <v>27</v>
      </c>
      <c r="C184" s="112" t="s">
        <v>222</v>
      </c>
      <c r="D184" s="86"/>
      <c r="E184" s="10"/>
      <c r="F184" s="16"/>
      <c r="G184" s="24"/>
      <c r="H184" s="228"/>
      <c r="I184" s="24">
        <v>751.39650000000006</v>
      </c>
      <c r="J184" s="24">
        <v>779.226</v>
      </c>
      <c r="K184" s="114"/>
      <c r="M184" s="30">
        <v>556.59000000000003</v>
      </c>
      <c r="N184" s="15">
        <f t="shared" si="85"/>
        <v>0.35000000000000009</v>
      </c>
      <c r="O184" s="15">
        <f t="shared" si="86"/>
        <v>0.39999999999999991</v>
      </c>
      <c r="Q184" s="277"/>
      <c r="R184" s="277"/>
    </row>
    <row r="185" s="18" customFormat="1">
      <c r="B185" s="51">
        <v>28</v>
      </c>
      <c r="C185" s="112" t="s">
        <v>143</v>
      </c>
      <c r="D185" s="86" t="s">
        <v>107</v>
      </c>
      <c r="E185" s="10"/>
      <c r="F185" s="16">
        <v>40</v>
      </c>
      <c r="G185" s="24"/>
      <c r="H185" s="228"/>
      <c r="I185" s="24">
        <v>695.7360000000001</v>
      </c>
      <c r="J185" s="24">
        <v>721.50400000000002</v>
      </c>
      <c r="K185" s="114"/>
      <c r="M185" s="30">
        <v>515.36000000000001</v>
      </c>
      <c r="N185" s="15">
        <f t="shared" si="85"/>
        <v>0.35000000000000009</v>
      </c>
      <c r="O185" s="15">
        <f t="shared" si="86"/>
        <v>0.39999999999999991</v>
      </c>
      <c r="Q185" s="277"/>
      <c r="R185" s="277"/>
    </row>
    <row r="186" s="18" customFormat="1">
      <c r="B186" s="51">
        <v>29</v>
      </c>
      <c r="C186" s="112" t="s">
        <v>144</v>
      </c>
      <c r="D186" s="41" t="s">
        <v>107</v>
      </c>
      <c r="E186" s="10"/>
      <c r="F186" s="16">
        <v>36</v>
      </c>
      <c r="G186" s="24"/>
      <c r="H186" s="228"/>
      <c r="I186" s="24">
        <v>765.31500000000005</v>
      </c>
      <c r="J186" s="24">
        <v>793.65999999999997</v>
      </c>
      <c r="K186" s="114"/>
      <c r="M186" s="30">
        <v>566.89999999999998</v>
      </c>
      <c r="N186" s="15">
        <f t="shared" si="85"/>
        <v>0.35000000000000009</v>
      </c>
      <c r="O186" s="15">
        <f t="shared" si="86"/>
        <v>0.39999999999999991</v>
      </c>
      <c r="Q186" s="277"/>
      <c r="R186" s="277"/>
    </row>
    <row r="187" s="18" customFormat="1">
      <c r="B187" s="51">
        <v>30</v>
      </c>
      <c r="C187" s="112" t="s">
        <v>173</v>
      </c>
      <c r="D187" s="86" t="s">
        <v>107</v>
      </c>
      <c r="E187" s="10"/>
      <c r="F187" s="16">
        <v>33</v>
      </c>
      <c r="G187" s="24"/>
      <c r="H187" s="228"/>
      <c r="I187" s="24">
        <v>834.88049999999998</v>
      </c>
      <c r="J187" s="24">
        <v>865.80199999999991</v>
      </c>
      <c r="K187" s="114"/>
      <c r="M187" s="30">
        <v>618.42999999999995</v>
      </c>
      <c r="N187" s="15">
        <f t="shared" si="85"/>
        <v>0.35000000000000009</v>
      </c>
      <c r="O187" s="15">
        <f t="shared" si="86"/>
        <v>0.39999999999999991</v>
      </c>
      <c r="Q187" s="277"/>
      <c r="R187" s="277"/>
    </row>
    <row r="188" s="18" customFormat="1">
      <c r="B188" s="51">
        <v>31</v>
      </c>
      <c r="C188" s="112" t="s">
        <v>145</v>
      </c>
      <c r="D188" s="41" t="s">
        <v>107</v>
      </c>
      <c r="E188" s="10"/>
      <c r="F188" s="16">
        <v>30</v>
      </c>
      <c r="G188" s="24"/>
      <c r="H188" s="228"/>
      <c r="I188" s="24">
        <v>904.45950000000005</v>
      </c>
      <c r="J188" s="24">
        <v>937.95799999999997</v>
      </c>
      <c r="K188" s="114"/>
      <c r="M188" s="30">
        <v>669.97000000000003</v>
      </c>
      <c r="N188" s="15">
        <f t="shared" si="85"/>
        <v>0.35000000000000009</v>
      </c>
      <c r="O188" s="15">
        <f t="shared" si="86"/>
        <v>0.39999999999999991</v>
      </c>
      <c r="Q188" s="277"/>
      <c r="R188" s="277"/>
    </row>
    <row r="189" s="18" customFormat="1">
      <c r="B189" s="51">
        <v>32</v>
      </c>
      <c r="C189" s="112" t="s">
        <v>214</v>
      </c>
      <c r="D189" s="41" t="s">
        <v>107</v>
      </c>
      <c r="E189" s="10"/>
      <c r="F189" s="16">
        <v>28</v>
      </c>
      <c r="G189" s="24"/>
      <c r="H189" s="228"/>
      <c r="I189" s="24">
        <v>974.02500000000009</v>
      </c>
      <c r="J189" s="24">
        <v>1010.0999999999999</v>
      </c>
      <c r="K189" s="114"/>
      <c r="M189" s="30">
        <v>721.5</v>
      </c>
      <c r="N189" s="15">
        <f t="shared" si="85"/>
        <v>0.35000000000000009</v>
      </c>
      <c r="O189" s="15">
        <f t="shared" si="86"/>
        <v>0.39999999999999991</v>
      </c>
      <c r="Q189" s="277"/>
      <c r="R189" s="277"/>
    </row>
    <row r="190" s="18" customFormat="1">
      <c r="B190" s="51">
        <v>33</v>
      </c>
      <c r="C190" s="112" t="s">
        <v>174</v>
      </c>
      <c r="D190" s="41" t="s">
        <v>107</v>
      </c>
      <c r="E190" s="10"/>
      <c r="F190" s="16">
        <v>24</v>
      </c>
      <c r="G190" s="24"/>
      <c r="H190" s="228"/>
      <c r="I190" s="24">
        <v>1113.1830000000002</v>
      </c>
      <c r="J190" s="24">
        <v>1154.412</v>
      </c>
      <c r="K190" s="114"/>
      <c r="M190" s="30">
        <v>824.58000000000004</v>
      </c>
      <c r="N190" s="15">
        <f t="shared" si="85"/>
        <v>0.35000000000000031</v>
      </c>
      <c r="O190" s="15">
        <f t="shared" si="86"/>
        <v>0.39999999999999991</v>
      </c>
      <c r="Q190" s="277"/>
      <c r="R190" s="277"/>
    </row>
    <row r="191" s="18" customFormat="1">
      <c r="B191" s="51">
        <v>34</v>
      </c>
      <c r="C191" s="112" t="s">
        <v>175</v>
      </c>
      <c r="D191" s="86" t="s">
        <v>107</v>
      </c>
      <c r="E191" s="10"/>
      <c r="F191" s="16">
        <v>22</v>
      </c>
      <c r="G191" s="24"/>
      <c r="H191" s="228"/>
      <c r="I191" s="24">
        <v>1252.3275000000001</v>
      </c>
      <c r="J191" s="24">
        <v>1298.7099999999998</v>
      </c>
      <c r="K191" s="114"/>
      <c r="M191" s="30">
        <v>927.64999999999998</v>
      </c>
      <c r="N191" s="15">
        <f t="shared" si="85"/>
        <v>0.35000000000000009</v>
      </c>
      <c r="O191" s="15">
        <f t="shared" si="86"/>
        <v>0.39999999999999991</v>
      </c>
      <c r="Q191" s="277"/>
      <c r="R191" s="277"/>
    </row>
    <row r="192" s="18" customFormat="1">
      <c r="B192" s="51">
        <v>35</v>
      </c>
      <c r="C192" s="112" t="s">
        <v>176</v>
      </c>
      <c r="D192" s="41" t="s">
        <v>107</v>
      </c>
      <c r="E192" s="10"/>
      <c r="F192" s="16">
        <v>20</v>
      </c>
      <c r="G192" s="24"/>
      <c r="H192" s="228"/>
      <c r="I192" s="24">
        <v>1391.4720000000002</v>
      </c>
      <c r="J192" s="24">
        <v>1443.008</v>
      </c>
      <c r="K192" s="114"/>
      <c r="M192" s="210">
        <v>1030.72</v>
      </c>
      <c r="N192" s="15">
        <f t="shared" si="85"/>
        <v>0.35000000000000009</v>
      </c>
      <c r="O192" s="15">
        <f t="shared" si="86"/>
        <v>0.39999999999999991</v>
      </c>
      <c r="Q192" s="277"/>
      <c r="R192" s="277"/>
    </row>
    <row r="193" s="18" customFormat="1">
      <c r="B193" s="51">
        <v>36</v>
      </c>
      <c r="C193" s="112" t="s">
        <v>215</v>
      </c>
      <c r="D193" s="41" t="s">
        <v>107</v>
      </c>
      <c r="E193" s="10"/>
      <c r="F193" s="16"/>
      <c r="G193" s="24"/>
      <c r="H193" s="228"/>
      <c r="I193" s="24">
        <v>1669.761</v>
      </c>
      <c r="J193" s="24">
        <v>1731.6039999999998</v>
      </c>
      <c r="K193" s="114"/>
      <c r="M193" s="212">
        <v>1236.8599999999999</v>
      </c>
      <c r="N193" s="15">
        <f t="shared" si="85"/>
        <v>0.35000000000000009</v>
      </c>
      <c r="O193" s="15">
        <f t="shared" si="86"/>
        <v>0.39999999999999991</v>
      </c>
      <c r="Q193" s="277"/>
      <c r="R193" s="277"/>
    </row>
    <row r="194" s="18" customFormat="1">
      <c r="B194" s="311" t="s">
        <v>93</v>
      </c>
      <c r="C194" s="311"/>
      <c r="D194" s="311"/>
      <c r="E194" s="311"/>
      <c r="F194" s="311"/>
      <c r="G194" s="311"/>
      <c r="H194" s="311"/>
      <c r="I194" s="311"/>
      <c r="J194" s="311"/>
      <c r="K194" s="89"/>
      <c r="L194" s="89"/>
      <c r="M194" s="267" t="s">
        <v>200</v>
      </c>
      <c r="O194" s="261"/>
      <c r="P194" s="191"/>
      <c r="Q194" s="277"/>
      <c r="R194" s="277"/>
    </row>
    <row r="195" ht="15" customHeight="1">
      <c r="B195" s="116">
        <v>1</v>
      </c>
      <c r="C195" s="117" t="s">
        <v>96</v>
      </c>
      <c r="D195" s="353" t="s">
        <v>95</v>
      </c>
      <c r="E195" s="353"/>
      <c r="F195" s="353"/>
      <c r="G195" s="353"/>
      <c r="H195" s="353"/>
      <c r="I195" s="353"/>
      <c r="J195" s="353"/>
      <c r="K195" s="115"/>
      <c r="L195" s="115"/>
      <c r="M195" s="1"/>
      <c r="P195" s="29"/>
    </row>
    <row r="196" s="5" customFormat="1" ht="15" customHeight="1">
      <c r="B196" s="311" t="s">
        <v>268</v>
      </c>
      <c r="C196" s="311"/>
      <c r="D196" s="311"/>
      <c r="E196" s="311"/>
      <c r="F196" s="311"/>
      <c r="G196" s="311"/>
      <c r="H196" s="311"/>
      <c r="I196" s="311"/>
      <c r="J196" s="311"/>
      <c r="K196" s="115"/>
      <c r="L196" s="115"/>
      <c r="M196" s="304"/>
      <c r="N196" s="304"/>
      <c r="O196" s="304"/>
      <c r="P196" s="29"/>
      <c r="Q196" s="227"/>
      <c r="R196" s="227"/>
    </row>
    <row r="197" s="5" customFormat="1" ht="15" customHeight="1">
      <c r="B197" s="35">
        <v>1</v>
      </c>
      <c r="C197" s="310" t="s">
        <v>272</v>
      </c>
      <c r="D197" s="306"/>
      <c r="E197" s="306"/>
      <c r="F197" s="306"/>
      <c r="G197" s="306"/>
      <c r="H197" s="306"/>
      <c r="I197" s="307"/>
      <c r="J197" s="259" t="s">
        <v>271</v>
      </c>
      <c r="K197" s="115"/>
      <c r="L197" s="115"/>
      <c r="M197" s="35">
        <v>63.049999999999997</v>
      </c>
      <c r="N197" s="37"/>
      <c r="O197" s="194">
        <f t="shared" ref="O197:O211" si="89">(J197/M197)-100%</f>
        <v>0.90325138778747038</v>
      </c>
      <c r="P197" s="29"/>
      <c r="Q197" s="227"/>
      <c r="R197" s="227"/>
    </row>
    <row r="198" s="5" customFormat="1" ht="15" customHeight="1">
      <c r="B198" s="260">
        <v>2</v>
      </c>
      <c r="C198" s="310" t="s">
        <v>273</v>
      </c>
      <c r="D198" s="306"/>
      <c r="E198" s="306"/>
      <c r="F198" s="306"/>
      <c r="G198" s="306"/>
      <c r="H198" s="306"/>
      <c r="I198" s="307"/>
      <c r="J198" s="259" t="s">
        <v>274</v>
      </c>
      <c r="K198" s="115"/>
      <c r="L198" s="115"/>
      <c r="M198" s="35">
        <v>67.900000000000006</v>
      </c>
      <c r="N198" s="37"/>
      <c r="O198" s="194">
        <f t="shared" si="89"/>
        <v>1.1354933726067746</v>
      </c>
      <c r="P198" s="29"/>
      <c r="Q198" s="227"/>
      <c r="R198" s="227"/>
    </row>
    <row r="199" s="5" customFormat="1" ht="15" customHeight="1">
      <c r="B199" s="35">
        <v>3</v>
      </c>
      <c r="C199" s="310" t="s">
        <v>278</v>
      </c>
      <c r="D199" s="306"/>
      <c r="E199" s="306"/>
      <c r="F199" s="306"/>
      <c r="G199" s="306"/>
      <c r="H199" s="306"/>
      <c r="I199" s="307"/>
      <c r="J199" s="259" t="s">
        <v>275</v>
      </c>
      <c r="K199" s="115"/>
      <c r="L199" s="115"/>
      <c r="M199" s="35">
        <v>14.449999999999999</v>
      </c>
      <c r="N199" s="37"/>
      <c r="O199" s="194">
        <f t="shared" si="89"/>
        <v>2.1141868512110729</v>
      </c>
      <c r="P199" s="29"/>
      <c r="Q199" s="227"/>
      <c r="R199" s="227"/>
    </row>
    <row r="200" s="5" customFormat="1" ht="15" customHeight="1">
      <c r="B200" s="260">
        <v>4</v>
      </c>
      <c r="C200" s="310" t="s">
        <v>279</v>
      </c>
      <c r="D200" s="306"/>
      <c r="E200" s="306"/>
      <c r="F200" s="306"/>
      <c r="G200" s="306"/>
      <c r="H200" s="306"/>
      <c r="I200" s="307"/>
      <c r="J200" s="259" t="s">
        <v>275</v>
      </c>
      <c r="K200" s="115"/>
      <c r="L200" s="115"/>
      <c r="M200" s="35">
        <v>14.449999999999999</v>
      </c>
      <c r="N200" s="37"/>
      <c r="O200" s="194">
        <f t="shared" si="89"/>
        <v>2.1141868512110729</v>
      </c>
      <c r="P200" s="29"/>
      <c r="Q200" s="227"/>
      <c r="R200" s="227"/>
    </row>
    <row r="201" s="5" customFormat="1" ht="15" customHeight="1">
      <c r="B201" s="35">
        <v>5</v>
      </c>
      <c r="C201" s="310" t="s">
        <v>280</v>
      </c>
      <c r="D201" s="306"/>
      <c r="E201" s="306"/>
      <c r="F201" s="306"/>
      <c r="G201" s="306"/>
      <c r="H201" s="306"/>
      <c r="I201" s="307"/>
      <c r="J201" s="259" t="s">
        <v>275</v>
      </c>
      <c r="K201" s="115"/>
      <c r="L201" s="115"/>
      <c r="M201" s="35">
        <v>14.449999999999999</v>
      </c>
      <c r="N201" s="37"/>
      <c r="O201" s="194">
        <f t="shared" si="89"/>
        <v>2.1141868512110729</v>
      </c>
      <c r="P201" s="29"/>
      <c r="Q201" s="227"/>
      <c r="R201" s="227"/>
    </row>
    <row r="202" s="5" customFormat="1" ht="15" customHeight="1">
      <c r="B202" s="260">
        <v>6</v>
      </c>
      <c r="C202" s="310" t="s">
        <v>281</v>
      </c>
      <c r="D202" s="306"/>
      <c r="E202" s="306"/>
      <c r="F202" s="306"/>
      <c r="G202" s="306"/>
      <c r="H202" s="306"/>
      <c r="I202" s="307"/>
      <c r="J202" s="259" t="s">
        <v>276</v>
      </c>
      <c r="K202" s="115"/>
      <c r="L202" s="115"/>
      <c r="M202" s="35">
        <v>12.380000000000001</v>
      </c>
      <c r="N202" s="37"/>
      <c r="O202" s="194">
        <f t="shared" si="89"/>
        <v>1.0193861066235863</v>
      </c>
      <c r="P202" s="29"/>
      <c r="Q202" s="227"/>
      <c r="R202" s="227"/>
    </row>
    <row r="203" s="5" customFormat="1" ht="15" customHeight="1">
      <c r="B203" s="311" t="s">
        <v>277</v>
      </c>
      <c r="C203" s="311"/>
      <c r="D203" s="311"/>
      <c r="E203" s="311"/>
      <c r="F203" s="311"/>
      <c r="G203" s="311"/>
      <c r="H203" s="311"/>
      <c r="I203" s="311"/>
      <c r="J203" s="311"/>
      <c r="K203" s="115"/>
      <c r="L203" s="115"/>
      <c r="M203" s="304"/>
      <c r="N203" s="304"/>
      <c r="O203" s="304"/>
      <c r="P203" s="29"/>
      <c r="Q203" s="227"/>
      <c r="R203" s="227"/>
    </row>
    <row r="204" s="5" customFormat="1" ht="15" customHeight="1">
      <c r="B204" s="260">
        <v>1</v>
      </c>
      <c r="C204" s="305" t="s">
        <v>283</v>
      </c>
      <c r="D204" s="306"/>
      <c r="E204" s="306"/>
      <c r="F204" s="306"/>
      <c r="G204" s="306"/>
      <c r="H204" s="306"/>
      <c r="I204" s="307"/>
      <c r="J204" s="268" t="s">
        <v>282</v>
      </c>
      <c r="K204" s="115"/>
      <c r="L204" s="115"/>
      <c r="M204" s="35">
        <v>113.72</v>
      </c>
      <c r="N204" s="37"/>
      <c r="O204" s="194">
        <f t="shared" si="89"/>
        <v>0.58283503341540621</v>
      </c>
      <c r="P204" s="29"/>
      <c r="Q204" s="227"/>
      <c r="R204" s="227"/>
    </row>
    <row r="205" s="5" customFormat="1" ht="15" customHeight="1">
      <c r="B205" s="260">
        <v>2</v>
      </c>
      <c r="C205" s="305" t="s">
        <v>284</v>
      </c>
      <c r="D205" s="308"/>
      <c r="E205" s="308"/>
      <c r="F205" s="308"/>
      <c r="G205" s="308"/>
      <c r="H205" s="308"/>
      <c r="I205" s="309"/>
      <c r="J205" s="268" t="s">
        <v>285</v>
      </c>
      <c r="K205" s="115"/>
      <c r="L205" s="115"/>
      <c r="M205" s="35">
        <v>219.31999999999999</v>
      </c>
      <c r="N205" s="37"/>
      <c r="O205" s="194">
        <f t="shared" si="89"/>
        <v>0.59584169250410368</v>
      </c>
      <c r="P205" s="29"/>
      <c r="Q205" s="227"/>
      <c r="R205" s="227"/>
    </row>
    <row r="206" s="5" customFormat="1" ht="15" customHeight="1">
      <c r="B206" s="260">
        <v>3</v>
      </c>
      <c r="C206" s="305" t="s">
        <v>286</v>
      </c>
      <c r="D206" s="308"/>
      <c r="E206" s="308"/>
      <c r="F206" s="308"/>
      <c r="G206" s="308"/>
      <c r="H206" s="308"/>
      <c r="I206" s="309"/>
      <c r="J206" s="268" t="s">
        <v>287</v>
      </c>
      <c r="K206" s="115"/>
      <c r="L206" s="115"/>
      <c r="M206" s="35">
        <v>144.69999999999999</v>
      </c>
      <c r="N206" s="37"/>
      <c r="O206" s="194">
        <f t="shared" si="89"/>
        <v>0.69315825846579138</v>
      </c>
      <c r="P206" s="29"/>
      <c r="Q206" s="227"/>
      <c r="R206" s="227"/>
    </row>
    <row r="207" s="5" customFormat="1" ht="15" customHeight="1">
      <c r="B207" s="260">
        <v>4</v>
      </c>
      <c r="C207" s="305" t="s">
        <v>288</v>
      </c>
      <c r="D207" s="308"/>
      <c r="E207" s="308"/>
      <c r="F207" s="308"/>
      <c r="G207" s="308"/>
      <c r="H207" s="308"/>
      <c r="I207" s="309"/>
      <c r="J207" s="268" t="s">
        <v>289</v>
      </c>
      <c r="K207" s="115"/>
      <c r="L207" s="115"/>
      <c r="M207" s="35">
        <v>282</v>
      </c>
      <c r="N207" s="37"/>
      <c r="O207" s="194">
        <f t="shared" si="89"/>
        <v>0.7021276595744681</v>
      </c>
      <c r="P207" s="29"/>
      <c r="Q207" s="227"/>
      <c r="R207" s="227"/>
    </row>
    <row r="208" s="5" customFormat="1" ht="15" customHeight="1">
      <c r="B208" s="260">
        <v>5</v>
      </c>
      <c r="C208" s="305" t="s">
        <v>290</v>
      </c>
      <c r="D208" s="308"/>
      <c r="E208" s="308"/>
      <c r="F208" s="308"/>
      <c r="G208" s="308"/>
      <c r="H208" s="308"/>
      <c r="I208" s="309"/>
      <c r="J208" s="268" t="s">
        <v>291</v>
      </c>
      <c r="K208" s="115"/>
      <c r="L208" s="115"/>
      <c r="M208" s="35">
        <v>170.24000000000001</v>
      </c>
      <c r="N208" s="37"/>
      <c r="O208" s="194">
        <f t="shared" si="89"/>
        <v>0.70347744360902253</v>
      </c>
      <c r="P208" s="29"/>
      <c r="Q208" s="227"/>
      <c r="R208" s="227"/>
    </row>
    <row r="209" s="5" customFormat="1" ht="15" customHeight="1">
      <c r="B209" s="260">
        <v>6</v>
      </c>
      <c r="C209" s="305" t="s">
        <v>292</v>
      </c>
      <c r="D209" s="308"/>
      <c r="E209" s="308"/>
      <c r="F209" s="308"/>
      <c r="G209" s="308"/>
      <c r="H209" s="308"/>
      <c r="I209" s="309"/>
      <c r="J209" s="268" t="s">
        <v>293</v>
      </c>
      <c r="K209" s="115"/>
      <c r="L209" s="115"/>
      <c r="M209" s="35">
        <v>163.69999999999999</v>
      </c>
      <c r="N209" s="37"/>
      <c r="O209" s="194">
        <f t="shared" si="89"/>
        <v>0.83262064752596232</v>
      </c>
      <c r="P209" s="29"/>
      <c r="Q209" s="227"/>
      <c r="R209" s="227"/>
    </row>
    <row r="210" s="5" customFormat="1" ht="15" customHeight="1">
      <c r="B210" s="260">
        <v>7</v>
      </c>
      <c r="C210" s="305" t="s">
        <v>294</v>
      </c>
      <c r="D210" s="308"/>
      <c r="E210" s="308"/>
      <c r="F210" s="308"/>
      <c r="G210" s="308"/>
      <c r="H210" s="308"/>
      <c r="I210" s="309"/>
      <c r="J210" s="268" t="s">
        <v>291</v>
      </c>
      <c r="K210" s="115"/>
      <c r="L210" s="115"/>
      <c r="M210" s="35">
        <v>149.09999999999999</v>
      </c>
      <c r="N210" s="37"/>
      <c r="O210" s="194">
        <f t="shared" si="89"/>
        <v>0.94500335345405784</v>
      </c>
      <c r="P210" s="29"/>
      <c r="Q210" s="227"/>
      <c r="R210" s="227"/>
    </row>
    <row r="211" s="5" customFormat="1" ht="15" customHeight="1">
      <c r="B211" s="260">
        <v>8</v>
      </c>
      <c r="C211" s="305" t="s">
        <v>295</v>
      </c>
      <c r="D211" s="308"/>
      <c r="E211" s="308"/>
      <c r="F211" s="308"/>
      <c r="G211" s="308"/>
      <c r="H211" s="308"/>
      <c r="I211" s="309"/>
      <c r="J211" s="268" t="s">
        <v>296</v>
      </c>
      <c r="K211" s="115"/>
      <c r="L211" s="115"/>
      <c r="M211" s="35">
        <v>155.69999999999999</v>
      </c>
      <c r="N211" s="37"/>
      <c r="O211" s="194">
        <f t="shared" si="89"/>
        <v>0.99100834938985249</v>
      </c>
      <c r="P211" s="29"/>
      <c r="Q211" s="227"/>
      <c r="R211" s="227"/>
    </row>
    <row r="212" s="18" customFormat="1" ht="18" customHeight="1">
      <c r="B212" s="294" t="s">
        <v>94</v>
      </c>
      <c r="C212" s="295"/>
      <c r="D212" s="295"/>
      <c r="E212" s="295"/>
      <c r="F212" s="295"/>
      <c r="G212" s="295"/>
      <c r="H212" s="295"/>
      <c r="I212" s="295"/>
      <c r="J212" s="295"/>
      <c r="K212" s="295"/>
      <c r="L212" s="324"/>
      <c r="M212" s="264"/>
      <c r="O212" s="261"/>
      <c r="P212" s="191"/>
      <c r="Q212" s="277"/>
      <c r="R212" s="277"/>
    </row>
    <row r="213" ht="32.25" customHeight="1">
      <c r="B213" s="35"/>
      <c r="C213" s="37"/>
      <c r="D213" s="350" t="s">
        <v>101</v>
      </c>
      <c r="E213" s="350"/>
      <c r="F213" s="350"/>
      <c r="G213" s="351" t="s">
        <v>100</v>
      </c>
      <c r="H213" s="352"/>
      <c r="I213" s="352"/>
      <c r="J213" s="350" t="s">
        <v>98</v>
      </c>
      <c r="K213" s="350"/>
      <c r="L213" s="350"/>
      <c r="M213" s="1"/>
      <c r="P213" s="29"/>
    </row>
    <row r="214" ht="15" customHeight="1">
      <c r="B214" s="35"/>
      <c r="C214" s="37"/>
      <c r="D214" s="38" t="s">
        <v>29</v>
      </c>
      <c r="E214" s="38" t="s">
        <v>90</v>
      </c>
      <c r="F214" s="38" t="s">
        <v>97</v>
      </c>
      <c r="G214" s="226" t="s">
        <v>29</v>
      </c>
      <c r="H214" s="248" t="s">
        <v>90</v>
      </c>
      <c r="I214" s="38" t="s">
        <v>97</v>
      </c>
      <c r="J214" s="38" t="s">
        <v>29</v>
      </c>
      <c r="K214" s="38" t="s">
        <v>90</v>
      </c>
      <c r="L214" s="38" t="s">
        <v>97</v>
      </c>
      <c r="N214" s="34"/>
      <c r="P214" s="29"/>
    </row>
    <row r="215" ht="15" customHeight="1">
      <c r="B215" s="35">
        <v>1</v>
      </c>
      <c r="C215" s="254" t="s">
        <v>233</v>
      </c>
      <c r="D215" s="253">
        <v>145.20000000000002</v>
      </c>
      <c r="E215" s="253">
        <v>114.18000000000001</v>
      </c>
      <c r="F215" s="253">
        <v>58.512</v>
      </c>
      <c r="G215" s="252">
        <v>159.72000000000003</v>
      </c>
      <c r="H215" s="252">
        <v>125.59800000000001</v>
      </c>
      <c r="I215" s="252">
        <v>64.363200000000006</v>
      </c>
      <c r="J215" s="252">
        <v>174.24000000000001</v>
      </c>
      <c r="K215" s="252">
        <v>137.01599999999999</v>
      </c>
      <c r="L215" s="252">
        <v>70.214399999999998</v>
      </c>
      <c r="N215" s="34"/>
      <c r="P215" s="29"/>
    </row>
    <row r="216" ht="15" customHeight="1">
      <c r="B216" s="35">
        <v>2</v>
      </c>
      <c r="C216" s="254" t="s">
        <v>234</v>
      </c>
      <c r="D216" s="253">
        <v>150.34085999999999</v>
      </c>
      <c r="E216" s="253">
        <v>125.77536000000001</v>
      </c>
      <c r="F216" s="253">
        <v>66.949176000000008</v>
      </c>
      <c r="G216" s="252">
        <v>165.37494599999999</v>
      </c>
      <c r="H216" s="252">
        <v>138.35289600000002</v>
      </c>
      <c r="I216" s="252">
        <v>73.644093600000019</v>
      </c>
      <c r="J216" s="252">
        <v>180.409032</v>
      </c>
      <c r="K216" s="252">
        <v>150.930432</v>
      </c>
      <c r="L216" s="252">
        <v>80.339011200000002</v>
      </c>
      <c r="N216" s="34"/>
      <c r="P216" s="29"/>
    </row>
    <row r="217" ht="15" customHeight="1">
      <c r="B217" s="35">
        <v>3</v>
      </c>
      <c r="C217" s="254" t="s">
        <v>235</v>
      </c>
      <c r="D217" s="253">
        <v>172.65600000000003</v>
      </c>
      <c r="E217" s="253">
        <v>135.696</v>
      </c>
      <c r="F217" s="253">
        <v>79.817999999999998</v>
      </c>
      <c r="G217" s="252">
        <v>189.92160000000004</v>
      </c>
      <c r="H217" s="252">
        <v>149.26560000000001</v>
      </c>
      <c r="I217" s="252">
        <v>87.799800000000005</v>
      </c>
      <c r="J217" s="252">
        <v>207.18720000000005</v>
      </c>
      <c r="K217" s="252">
        <v>162.83519999999999</v>
      </c>
      <c r="L217" s="252">
        <v>95.781599999999997</v>
      </c>
      <c r="N217" s="34"/>
      <c r="P217" s="29"/>
    </row>
    <row r="218" ht="15" customHeight="1">
      <c r="B218" s="35">
        <v>4</v>
      </c>
      <c r="C218" s="254" t="s">
        <v>236</v>
      </c>
      <c r="D218" s="253">
        <v>184.74192000000005</v>
      </c>
      <c r="E218" s="253">
        <v>145.19472000000002</v>
      </c>
      <c r="F218" s="253">
        <v>85.405260000000013</v>
      </c>
      <c r="G218" s="252">
        <v>203.21611200000007</v>
      </c>
      <c r="H218" s="252">
        <v>159.71419200000003</v>
      </c>
      <c r="I218" s="252">
        <v>93.945786000000027</v>
      </c>
      <c r="J218" s="252">
        <v>221.69030400000005</v>
      </c>
      <c r="K218" s="252">
        <v>174.233664</v>
      </c>
      <c r="L218" s="252">
        <v>102.48631200000001</v>
      </c>
      <c r="N218" s="34"/>
      <c r="P218" s="29"/>
    </row>
    <row r="219" ht="15" customHeight="1">
      <c r="B219" s="35">
        <v>5</v>
      </c>
      <c r="C219" s="254" t="s">
        <v>237</v>
      </c>
      <c r="D219" s="253">
        <v>217.47000000000003</v>
      </c>
      <c r="E219" s="253">
        <v>170.874</v>
      </c>
      <c r="F219" s="253">
        <v>103.09559999999999</v>
      </c>
      <c r="G219" s="252">
        <v>239.21700000000004</v>
      </c>
      <c r="H219" s="252">
        <v>187.9614</v>
      </c>
      <c r="I219" s="252">
        <v>113.40516</v>
      </c>
      <c r="J219" s="252">
        <v>260.964</v>
      </c>
      <c r="K219" s="252">
        <v>205.0488</v>
      </c>
      <c r="L219" s="252">
        <v>123.71471999999999</v>
      </c>
      <c r="N219" s="34"/>
      <c r="P219" s="29"/>
    </row>
    <row r="220" ht="15" customHeight="1">
      <c r="B220" s="35">
        <v>6</v>
      </c>
      <c r="C220" s="254" t="s">
        <v>238</v>
      </c>
      <c r="D220" s="253">
        <v>232.55339999999998</v>
      </c>
      <c r="E220" s="253">
        <v>209.29805999999999</v>
      </c>
      <c r="F220" s="253">
        <v>133.30878000000001</v>
      </c>
      <c r="G220" s="252">
        <v>255.80874</v>
      </c>
      <c r="H220" s="252">
        <v>230.22786600000001</v>
      </c>
      <c r="I220" s="252">
        <v>146.63965800000003</v>
      </c>
      <c r="J220" s="252">
        <v>279.06407999999999</v>
      </c>
      <c r="K220" s="252">
        <v>251.15767199999999</v>
      </c>
      <c r="L220" s="252">
        <v>159.97053600000001</v>
      </c>
      <c r="N220" s="34"/>
      <c r="P220" s="29"/>
    </row>
    <row r="221" ht="15" customHeight="1">
      <c r="B221" s="35">
        <v>7</v>
      </c>
      <c r="C221" s="255" t="s">
        <v>239</v>
      </c>
      <c r="D221" s="253">
        <v>232.518</v>
      </c>
      <c r="E221" s="253">
        <v>182.68800000000002</v>
      </c>
      <c r="F221" s="253">
        <v>126.43680000000001</v>
      </c>
      <c r="G221" s="252">
        <v>255.76980000000003</v>
      </c>
      <c r="H221" s="252">
        <v>200.95680000000004</v>
      </c>
      <c r="I221" s="252">
        <v>139.08048000000002</v>
      </c>
      <c r="J221" s="252">
        <v>279.02159999999998</v>
      </c>
      <c r="K221" s="252">
        <v>219.22560000000001</v>
      </c>
      <c r="L221" s="252">
        <v>151.72416000000001</v>
      </c>
      <c r="N221" s="34"/>
      <c r="P221" s="29"/>
    </row>
    <row r="222" ht="15" customHeight="1">
      <c r="B222" s="35">
        <v>8</v>
      </c>
      <c r="C222" s="255" t="s">
        <v>240</v>
      </c>
      <c r="D222" s="253">
        <v>249.25794000000002</v>
      </c>
      <c r="E222" s="253">
        <v>223.05474000000001</v>
      </c>
      <c r="F222" s="253">
        <v>162.78738000000001</v>
      </c>
      <c r="G222" s="252">
        <v>274.18373400000002</v>
      </c>
      <c r="H222" s="252">
        <v>245.36021400000004</v>
      </c>
      <c r="I222" s="252">
        <v>179.06611800000002</v>
      </c>
      <c r="J222" s="252">
        <v>299.10952800000001</v>
      </c>
      <c r="K222" s="252">
        <v>267.66568799999999</v>
      </c>
      <c r="L222" s="252">
        <v>195.34485600000002</v>
      </c>
      <c r="N222" s="34"/>
      <c r="P222" s="29"/>
    </row>
    <row r="223" ht="15" customHeight="1">
      <c r="B223" s="35">
        <v>9</v>
      </c>
      <c r="C223" s="255" t="s">
        <v>241</v>
      </c>
      <c r="D223" s="253">
        <v>215.02800000000002</v>
      </c>
      <c r="E223" s="253">
        <v>168.96000000000001</v>
      </c>
      <c r="F223" s="253">
        <v>114.60719999999999</v>
      </c>
      <c r="G223" s="252">
        <v>236.53080000000003</v>
      </c>
      <c r="H223" s="252">
        <v>185.85600000000002</v>
      </c>
      <c r="I223" s="252">
        <v>126.06792</v>
      </c>
      <c r="J223" s="252">
        <v>258.03360000000004</v>
      </c>
      <c r="K223" s="252">
        <v>202.75200000000001</v>
      </c>
      <c r="L223" s="252">
        <v>137.52864</v>
      </c>
      <c r="N223" s="34"/>
      <c r="P223" s="29"/>
    </row>
    <row r="224" ht="15" customHeight="1">
      <c r="B224" s="35">
        <v>10</v>
      </c>
      <c r="C224" s="256" t="s">
        <v>242</v>
      </c>
      <c r="D224" s="253">
        <v>240.57000000000002</v>
      </c>
      <c r="E224" s="253">
        <v>189.024</v>
      </c>
      <c r="F224" s="253">
        <v>122.1756</v>
      </c>
      <c r="G224" s="252">
        <v>264.62700000000007</v>
      </c>
      <c r="H224" s="252">
        <v>207.92640000000003</v>
      </c>
      <c r="I224" s="252">
        <v>134.39316000000002</v>
      </c>
      <c r="J224" s="252">
        <v>288.68400000000003</v>
      </c>
      <c r="K224" s="252">
        <v>226.8288</v>
      </c>
      <c r="L224" s="252">
        <v>146.61071999999999</v>
      </c>
      <c r="N224" s="34"/>
      <c r="P224" s="29"/>
    </row>
    <row r="225" ht="15" customHeight="1">
      <c r="B225" s="35">
        <v>11</v>
      </c>
      <c r="C225" s="256" t="s">
        <v>243</v>
      </c>
      <c r="D225" s="253">
        <v>257.90499599999998</v>
      </c>
      <c r="E225" s="253">
        <v>230.78468400000003</v>
      </c>
      <c r="F225" s="253">
        <v>157.35021599999999</v>
      </c>
      <c r="G225" s="252">
        <v>283.69549560000002</v>
      </c>
      <c r="H225" s="252">
        <v>253.86315240000005</v>
      </c>
      <c r="I225" s="252">
        <v>173.0852376</v>
      </c>
      <c r="J225" s="252">
        <v>309.48599519999999</v>
      </c>
      <c r="K225" s="252">
        <v>276.94162080000001</v>
      </c>
      <c r="L225" s="252">
        <v>188.82025919999998</v>
      </c>
      <c r="N225" s="34"/>
      <c r="P225" s="29"/>
    </row>
    <row r="226" ht="15" customHeight="1">
      <c r="B226" s="35">
        <v>12</v>
      </c>
      <c r="C226" s="256" t="s">
        <v>244</v>
      </c>
      <c r="D226" s="253">
        <v>269.74200000000002</v>
      </c>
      <c r="E226" s="253">
        <v>211.99199999999999</v>
      </c>
      <c r="F226" s="253">
        <v>122.1756</v>
      </c>
      <c r="G226" s="252">
        <v>296.71620000000007</v>
      </c>
      <c r="H226" s="252">
        <v>233.19120000000001</v>
      </c>
      <c r="I226" s="252">
        <v>134.39316000000002</v>
      </c>
      <c r="J226" s="252">
        <v>323.69040000000001</v>
      </c>
      <c r="K226" s="252">
        <v>254.39039999999997</v>
      </c>
      <c r="L226" s="252">
        <v>146.61071999999999</v>
      </c>
      <c r="N226" s="34"/>
      <c r="P226" s="29"/>
    </row>
    <row r="227" ht="15" customHeight="1">
      <c r="B227" s="35">
        <v>13</v>
      </c>
      <c r="C227" s="257" t="s">
        <v>245</v>
      </c>
      <c r="D227" s="253">
        <v>259.9332</v>
      </c>
      <c r="E227" s="253">
        <v>204.28319999999999</v>
      </c>
      <c r="F227" s="253">
        <v>122.1756</v>
      </c>
      <c r="G227" s="252">
        <v>285.92652000000004</v>
      </c>
      <c r="H227" s="252">
        <v>224.71152000000001</v>
      </c>
      <c r="I227" s="252">
        <v>134.39316000000002</v>
      </c>
      <c r="J227" s="252">
        <v>311.91983999999997</v>
      </c>
      <c r="K227" s="252">
        <v>245.13983999999999</v>
      </c>
      <c r="L227" s="252">
        <v>146.61071999999999</v>
      </c>
      <c r="N227" s="34"/>
      <c r="P227" s="29"/>
    </row>
    <row r="228" ht="15" customHeight="1">
      <c r="B228" s="35">
        <v>14</v>
      </c>
      <c r="C228" s="257" t="s">
        <v>246</v>
      </c>
      <c r="D228" s="253">
        <v>336.38040000000001</v>
      </c>
      <c r="E228" s="253">
        <v>308.33280000000002</v>
      </c>
      <c r="F228" s="253">
        <v>137.43959999999998</v>
      </c>
      <c r="G228" s="252">
        <v>370.01844000000006</v>
      </c>
      <c r="H228" s="252">
        <v>339.16608000000002</v>
      </c>
      <c r="I228" s="252">
        <v>151.18356</v>
      </c>
      <c r="J228" s="252">
        <v>403.65647999999999</v>
      </c>
      <c r="K228" s="252">
        <v>369.99936000000002</v>
      </c>
      <c r="L228" s="252">
        <v>164.92751999999999</v>
      </c>
      <c r="N228" s="34"/>
      <c r="P228" s="29"/>
    </row>
    <row r="229" ht="15" customHeight="1">
      <c r="B229" s="35">
        <v>15</v>
      </c>
      <c r="C229" s="257" t="s">
        <v>247</v>
      </c>
      <c r="D229" s="253">
        <v>401.76120000000003</v>
      </c>
      <c r="E229" s="253">
        <v>363.15600000000001</v>
      </c>
      <c r="F229" s="253">
        <v>137.43959999999998</v>
      </c>
      <c r="G229" s="252">
        <v>441.93732000000006</v>
      </c>
      <c r="H229" s="252">
        <v>399.47160000000002</v>
      </c>
      <c r="I229" s="252">
        <v>151.18356</v>
      </c>
      <c r="J229" s="252">
        <v>482.11344000000003</v>
      </c>
      <c r="K229" s="252">
        <v>435.78719999999998</v>
      </c>
      <c r="L229" s="252">
        <v>164.92751999999999</v>
      </c>
      <c r="N229" s="34"/>
      <c r="P229" s="29"/>
    </row>
    <row r="230" ht="15" customHeight="1">
      <c r="B230" s="35">
        <v>16</v>
      </c>
      <c r="C230" s="257" t="s">
        <v>248</v>
      </c>
      <c r="D230" s="253">
        <v>484.25040000000001</v>
      </c>
      <c r="E230" s="253">
        <v>437.44079999999997</v>
      </c>
      <c r="F230" s="253">
        <v>152.63999999999999</v>
      </c>
      <c r="G230" s="252">
        <v>532.67544000000009</v>
      </c>
      <c r="H230" s="252">
        <v>481.18488000000002</v>
      </c>
      <c r="I230" s="252">
        <v>167.904</v>
      </c>
      <c r="J230" s="252">
        <v>581.10047999999995</v>
      </c>
      <c r="K230" s="252">
        <v>524.92895999999996</v>
      </c>
      <c r="L230" s="252">
        <v>183.16799999999998</v>
      </c>
      <c r="N230" s="34"/>
      <c r="P230" s="29"/>
    </row>
    <row r="231" ht="15" customHeight="1">
      <c r="B231" s="35">
        <v>17</v>
      </c>
      <c r="C231" s="257" t="s">
        <v>249</v>
      </c>
      <c r="D231" s="253">
        <v>613.74000000000001</v>
      </c>
      <c r="E231" s="253">
        <v>554.59199999999998</v>
      </c>
      <c r="F231" s="253">
        <v>152.63999999999999</v>
      </c>
      <c r="G231" s="252">
        <v>675.11400000000003</v>
      </c>
      <c r="H231" s="252">
        <v>610.05119999999999</v>
      </c>
      <c r="I231" s="252">
        <v>167.904</v>
      </c>
      <c r="J231" s="252">
        <v>736.48799999999994</v>
      </c>
      <c r="K231" s="252">
        <v>665.5104</v>
      </c>
      <c r="L231" s="252">
        <v>183.16799999999998</v>
      </c>
      <c r="N231" s="34"/>
      <c r="P231" s="29"/>
    </row>
    <row r="232" ht="15" customHeight="1">
      <c r="B232" s="35">
        <v>18</v>
      </c>
      <c r="C232" s="257" t="s">
        <v>250</v>
      </c>
      <c r="D232" s="253">
        <v>954</v>
      </c>
      <c r="E232" s="253">
        <v>859.55400000000009</v>
      </c>
      <c r="F232" s="253">
        <v>159</v>
      </c>
      <c r="G232" s="252">
        <v>1049.4000000000001</v>
      </c>
      <c r="H232" s="252">
        <v>945.50940000000014</v>
      </c>
      <c r="I232" s="252">
        <v>174.90000000000001</v>
      </c>
      <c r="J232" s="252">
        <v>1144.8</v>
      </c>
      <c r="K232" s="252">
        <v>1031.4648</v>
      </c>
      <c r="L232" s="252">
        <v>190.79999999999998</v>
      </c>
      <c r="N232" s="34"/>
      <c r="P232" s="29"/>
    </row>
    <row r="233" ht="15" customHeight="1">
      <c r="B233" s="35">
        <v>19</v>
      </c>
      <c r="C233" s="257" t="s">
        <v>251</v>
      </c>
      <c r="D233" s="253">
        <v>1054.4880000000001</v>
      </c>
      <c r="E233" s="253">
        <v>949.42079999999987</v>
      </c>
      <c r="F233" s="253">
        <v>159</v>
      </c>
      <c r="G233" s="252">
        <v>1159.9368000000002</v>
      </c>
      <c r="H233" s="252">
        <v>1044.3628799999999</v>
      </c>
      <c r="I233" s="252">
        <v>174.90000000000001</v>
      </c>
      <c r="J233" s="252">
        <v>1265.3856000000001</v>
      </c>
      <c r="K233" s="252">
        <v>1139.3049599999997</v>
      </c>
      <c r="L233" s="252">
        <v>190.79999999999998</v>
      </c>
      <c r="N233" s="34"/>
      <c r="P233" s="29"/>
    </row>
    <row r="234" ht="15" customHeight="1">
      <c r="B234" s="35">
        <v>20</v>
      </c>
      <c r="C234" s="257" t="s">
        <v>252</v>
      </c>
      <c r="D234" s="253">
        <v>298.15680000000003</v>
      </c>
      <c r="E234" s="253">
        <v>231.75839999999999</v>
      </c>
      <c r="F234" s="253">
        <v>122.1756</v>
      </c>
      <c r="G234" s="252">
        <v>327.97248000000008</v>
      </c>
      <c r="H234" s="252">
        <v>254.93424000000002</v>
      </c>
      <c r="I234" s="252">
        <v>134.39316000000002</v>
      </c>
      <c r="J234" s="252">
        <v>357.78816</v>
      </c>
      <c r="K234" s="252">
        <v>278.11007999999998</v>
      </c>
      <c r="L234" s="252">
        <v>146.61071999999999</v>
      </c>
      <c r="N234" s="34"/>
      <c r="P234" s="29"/>
    </row>
    <row r="235" ht="15" customHeight="1">
      <c r="B235" s="35">
        <v>21</v>
      </c>
      <c r="C235" s="257" t="s">
        <v>253</v>
      </c>
      <c r="D235" s="253">
        <v>318.69960000000003</v>
      </c>
      <c r="E235" s="253">
        <v>231.75839999999999</v>
      </c>
      <c r="F235" s="253">
        <v>122.1756</v>
      </c>
      <c r="G235" s="252">
        <v>350.56956000000008</v>
      </c>
      <c r="H235" s="252">
        <v>254.93424000000002</v>
      </c>
      <c r="I235" s="252">
        <v>134.39316000000002</v>
      </c>
      <c r="J235" s="252">
        <v>382.43952000000002</v>
      </c>
      <c r="K235" s="252">
        <v>278.11007999999998</v>
      </c>
      <c r="L235" s="252">
        <v>146.61071999999999</v>
      </c>
      <c r="N235" s="34"/>
      <c r="P235" s="29"/>
    </row>
    <row r="236" ht="15" customHeight="1">
      <c r="B236" s="35">
        <v>22</v>
      </c>
      <c r="C236" s="257" t="s">
        <v>254</v>
      </c>
      <c r="D236" s="253">
        <v>304.19880000000001</v>
      </c>
      <c r="E236" s="253">
        <v>260.75999999999999</v>
      </c>
      <c r="F236" s="253">
        <v>122.1756</v>
      </c>
      <c r="G236" s="252">
        <v>334.61868000000004</v>
      </c>
      <c r="H236" s="252">
        <v>286.83600000000001</v>
      </c>
      <c r="I236" s="252">
        <v>134.39316000000002</v>
      </c>
      <c r="J236" s="252">
        <v>365.03856000000002</v>
      </c>
      <c r="K236" s="252">
        <v>312.91199999999998</v>
      </c>
      <c r="L236" s="252">
        <v>146.61071999999999</v>
      </c>
      <c r="N236" s="34"/>
      <c r="P236" s="29"/>
    </row>
    <row r="237" ht="15" customHeight="1">
      <c r="B237" s="35">
        <v>23</v>
      </c>
      <c r="C237" s="257" t="s">
        <v>255</v>
      </c>
      <c r="D237" s="253">
        <v>362.13839999999999</v>
      </c>
      <c r="E237" s="253">
        <v>260.75999999999999</v>
      </c>
      <c r="F237" s="253">
        <v>122.1756</v>
      </c>
      <c r="G237" s="252">
        <v>398.35223999999999</v>
      </c>
      <c r="H237" s="252">
        <v>286.83600000000001</v>
      </c>
      <c r="I237" s="252">
        <v>134.39316000000002</v>
      </c>
      <c r="J237" s="252">
        <v>434.56608</v>
      </c>
      <c r="K237" s="252">
        <v>312.91199999999998</v>
      </c>
      <c r="L237" s="252">
        <v>146.61071999999999</v>
      </c>
      <c r="N237" s="34"/>
      <c r="P237" s="29"/>
    </row>
    <row r="238" ht="15" customHeight="1">
      <c r="B238" s="35">
        <v>24</v>
      </c>
      <c r="C238" s="257" t="s">
        <v>256</v>
      </c>
      <c r="D238" s="253">
        <v>164.91479999999999</v>
      </c>
      <c r="E238" s="253">
        <v>113.71680000000001</v>
      </c>
      <c r="F238" s="253">
        <v>45.855600000000003</v>
      </c>
      <c r="G238" s="252">
        <v>181.40628000000001</v>
      </c>
      <c r="H238" s="252">
        <v>125.08848000000002</v>
      </c>
      <c r="I238" s="252">
        <v>50.441160000000004</v>
      </c>
      <c r="J238" s="252">
        <v>197.89775999999998</v>
      </c>
      <c r="K238" s="252">
        <v>136.46016</v>
      </c>
      <c r="L238" s="252">
        <v>55.026720000000005</v>
      </c>
      <c r="N238" s="34"/>
      <c r="P238" s="29"/>
    </row>
    <row r="239" ht="15" customHeight="1">
      <c r="B239" s="35">
        <v>25</v>
      </c>
      <c r="C239" s="257" t="s">
        <v>257</v>
      </c>
      <c r="D239" s="253">
        <v>166.56839999999997</v>
      </c>
      <c r="E239" s="253">
        <v>114.48</v>
      </c>
      <c r="F239" s="253">
        <v>62.709600000000002</v>
      </c>
      <c r="G239" s="252">
        <v>183.22523999999999</v>
      </c>
      <c r="H239" s="252">
        <v>125.92800000000001</v>
      </c>
      <c r="I239" s="252">
        <v>68.980560000000011</v>
      </c>
      <c r="J239" s="252">
        <v>199.88207999999995</v>
      </c>
      <c r="K239" s="252">
        <v>137.376</v>
      </c>
      <c r="L239" s="252">
        <v>75.251519999999999</v>
      </c>
      <c r="N239" s="34"/>
      <c r="P239" s="29"/>
    </row>
    <row r="240" ht="15" customHeight="1">
      <c r="B240" s="35">
        <v>26</v>
      </c>
      <c r="C240" s="257" t="s">
        <v>258</v>
      </c>
      <c r="D240" s="253">
        <v>203.26560000000003</v>
      </c>
      <c r="E240" s="253">
        <v>139.66560000000001</v>
      </c>
      <c r="F240" s="253">
        <v>76.510800000000003</v>
      </c>
      <c r="G240" s="252">
        <v>223.59216000000006</v>
      </c>
      <c r="H240" s="252">
        <v>153.63216000000003</v>
      </c>
      <c r="I240" s="252">
        <v>84.161880000000011</v>
      </c>
      <c r="J240" s="252">
        <v>243.91872000000004</v>
      </c>
      <c r="K240" s="252">
        <v>167.59872000000001</v>
      </c>
      <c r="L240" s="252">
        <v>91.812960000000004</v>
      </c>
      <c r="N240" s="34"/>
      <c r="P240" s="29"/>
    </row>
    <row r="241" ht="15" customHeight="1">
      <c r="B241" s="35">
        <v>27</v>
      </c>
      <c r="C241" s="257" t="s">
        <v>259</v>
      </c>
      <c r="D241" s="253">
        <v>207.97200000000001</v>
      </c>
      <c r="E241" s="253">
        <v>143.41800000000001</v>
      </c>
      <c r="F241" s="253">
        <v>78.86399999999999</v>
      </c>
      <c r="G241" s="252">
        <v>228.76920000000004</v>
      </c>
      <c r="H241" s="252">
        <v>157.75980000000001</v>
      </c>
      <c r="I241" s="252">
        <v>86.750399999999999</v>
      </c>
      <c r="J241" s="252">
        <v>249.56639999999999</v>
      </c>
      <c r="K241" s="252">
        <v>172.10159999999999</v>
      </c>
      <c r="L241" s="252">
        <v>94.63679999999998</v>
      </c>
      <c r="N241" s="34"/>
      <c r="P241" s="29"/>
    </row>
    <row r="242" ht="15" customHeight="1">
      <c r="B242" s="35">
        <v>28</v>
      </c>
      <c r="C242" s="257" t="s">
        <v>260</v>
      </c>
      <c r="D242" s="253">
        <v>210.07080000000002</v>
      </c>
      <c r="E242" s="253">
        <v>169.494</v>
      </c>
      <c r="F242" s="253">
        <v>90.311999999999998</v>
      </c>
      <c r="G242" s="252">
        <v>231.07788000000005</v>
      </c>
      <c r="H242" s="252">
        <v>186.44340000000003</v>
      </c>
      <c r="I242" s="252">
        <v>99.34320000000001</v>
      </c>
      <c r="J242" s="252">
        <v>252.08496000000002</v>
      </c>
      <c r="K242" s="252">
        <v>203.39279999999999</v>
      </c>
      <c r="L242" s="252">
        <v>108.37439999999999</v>
      </c>
      <c r="N242" s="34"/>
      <c r="P242" s="29"/>
    </row>
    <row r="243" ht="15" customHeight="1">
      <c r="B243" s="35">
        <v>29</v>
      </c>
      <c r="C243" s="257" t="s">
        <v>261</v>
      </c>
      <c r="D243" s="253">
        <v>242.952</v>
      </c>
      <c r="E243" s="253">
        <v>195.88800000000001</v>
      </c>
      <c r="F243" s="253">
        <v>104.304</v>
      </c>
      <c r="G243" s="252">
        <v>267.24720000000002</v>
      </c>
      <c r="H243" s="252">
        <v>215.47680000000003</v>
      </c>
      <c r="I243" s="252">
        <v>114.73440000000001</v>
      </c>
      <c r="J243" s="252">
        <v>291.54239999999999</v>
      </c>
      <c r="K243" s="252">
        <v>235.06559999999999</v>
      </c>
      <c r="L243" s="252">
        <v>125.1648</v>
      </c>
      <c r="N243" s="34"/>
      <c r="P243" s="29"/>
    </row>
    <row r="244" s="5" customFormat="1" ht="15" customHeight="1">
      <c r="B244" s="35">
        <v>30</v>
      </c>
      <c r="C244" s="257" t="s">
        <v>262</v>
      </c>
      <c r="D244" s="253">
        <v>330.11516399999999</v>
      </c>
      <c r="E244" s="253">
        <v>259.43966399999999</v>
      </c>
      <c r="F244" s="253">
        <v>155.16301200000001</v>
      </c>
      <c r="G244" s="252">
        <v>363.1266804</v>
      </c>
      <c r="H244" s="252">
        <v>285.38363040000002</v>
      </c>
      <c r="I244" s="252">
        <v>170.67931320000002</v>
      </c>
      <c r="J244" s="252">
        <v>396.1381968</v>
      </c>
      <c r="K244" s="252">
        <v>311.32759679999998</v>
      </c>
      <c r="L244" s="252">
        <v>186.19561440000001</v>
      </c>
      <c r="M244" s="1"/>
      <c r="O244" s="34"/>
      <c r="P244" s="29"/>
      <c r="Q244" s="227"/>
      <c r="R244" s="227"/>
    </row>
    <row r="245" s="5" customFormat="1" ht="15" customHeight="1">
      <c r="B245" s="35">
        <v>31</v>
      </c>
      <c r="C245" s="257" t="s">
        <v>263</v>
      </c>
      <c r="D245" s="253">
        <v>427.20310799999999</v>
      </c>
      <c r="E245" s="253">
        <v>391.58265600000004</v>
      </c>
      <c r="F245" s="253">
        <v>174.54829199999998</v>
      </c>
      <c r="G245" s="252">
        <v>469.92341880000004</v>
      </c>
      <c r="H245" s="252">
        <v>430.74092160000009</v>
      </c>
      <c r="I245" s="252">
        <v>192.00312119999998</v>
      </c>
      <c r="J245" s="252">
        <v>512.64372959999992</v>
      </c>
      <c r="K245" s="252">
        <v>469.89918720000003</v>
      </c>
      <c r="L245" s="252">
        <v>209.45795039999996</v>
      </c>
      <c r="M245" s="1"/>
      <c r="O245" s="34"/>
      <c r="P245" s="29"/>
      <c r="Q245" s="227"/>
      <c r="R245" s="227"/>
    </row>
    <row r="246" ht="15" customHeight="1">
      <c r="B246" s="35">
        <v>32</v>
      </c>
      <c r="C246" s="257" t="s">
        <v>264</v>
      </c>
      <c r="D246" s="253">
        <v>508.79999999999995</v>
      </c>
      <c r="E246" s="253">
        <v>462.05399999999997</v>
      </c>
      <c r="F246" s="253">
        <v>137.43959999999998</v>
      </c>
      <c r="G246" s="252">
        <v>559.67999999999995</v>
      </c>
      <c r="H246" s="252">
        <v>508.25940000000003</v>
      </c>
      <c r="I246" s="252">
        <v>151.18356</v>
      </c>
      <c r="J246" s="252">
        <v>610.55999999999995</v>
      </c>
      <c r="K246" s="252">
        <v>554.46479999999997</v>
      </c>
      <c r="L246" s="252">
        <v>164.92751999999999</v>
      </c>
      <c r="N246" s="34"/>
      <c r="P246" s="29"/>
    </row>
    <row r="247" ht="15" customHeight="1">
      <c r="C247" s="37" t="s">
        <v>99</v>
      </c>
      <c r="D247" s="5"/>
      <c r="E247" s="5"/>
      <c r="F247" s="5"/>
      <c r="G247" s="227"/>
      <c r="H247" s="249"/>
      <c r="I247" s="5"/>
      <c r="J247" s="5"/>
      <c r="K247" s="5"/>
      <c r="L247" s="5"/>
    </row>
    <row r="248" ht="15" customHeight="1">
      <c r="C248" s="5"/>
      <c r="D248" s="5"/>
      <c r="E248" s="5"/>
      <c r="F248" s="5"/>
      <c r="G248" s="227"/>
      <c r="H248" s="249"/>
      <c r="I248" s="5"/>
      <c r="J248" s="5"/>
      <c r="K248" s="5"/>
      <c r="L248" s="5"/>
    </row>
    <row r="249" ht="15" customHeight="1">
      <c r="C249" s="258" t="s">
        <v>265</v>
      </c>
      <c r="D249" s="5"/>
      <c r="E249" s="5"/>
      <c r="F249" s="5"/>
      <c r="G249" s="227"/>
      <c r="H249" s="249"/>
      <c r="I249" s="5"/>
      <c r="J249" s="5"/>
      <c r="K249" s="5"/>
      <c r="L249" s="5"/>
    </row>
    <row r="250" s="5" customFormat="1" ht="15" customHeight="1">
      <c r="B250" s="294" t="s">
        <v>151</v>
      </c>
      <c r="C250" s="295"/>
      <c r="D250" s="295"/>
      <c r="E250" s="295"/>
      <c r="F250" s="295"/>
      <c r="G250" s="295"/>
      <c r="H250" s="295"/>
      <c r="I250" s="295"/>
      <c r="J250" s="324"/>
      <c r="K250" s="115"/>
      <c r="L250" s="115"/>
      <c r="M250" s="1"/>
      <c r="O250" s="34"/>
      <c r="P250" s="29"/>
      <c r="Q250" s="227"/>
      <c r="R250" s="227"/>
    </row>
    <row r="251" s="118" customFormat="1" ht="30">
      <c r="B251" s="119"/>
      <c r="C251" s="119"/>
      <c r="D251" s="46" t="s">
        <v>2</v>
      </c>
      <c r="E251" s="344" t="s">
        <v>152</v>
      </c>
      <c r="F251" s="345"/>
      <c r="G251" s="345"/>
      <c r="H251" s="345"/>
      <c r="I251" s="346"/>
      <c r="J251" s="119" t="s">
        <v>150</v>
      </c>
      <c r="K251" s="115"/>
      <c r="L251" s="115"/>
      <c r="M251" s="265"/>
      <c r="O251" s="262"/>
      <c r="P251" s="192"/>
      <c r="Q251" s="281"/>
      <c r="R251" s="281"/>
    </row>
    <row r="252" s="186" customFormat="1">
      <c r="B252" s="40">
        <v>1</v>
      </c>
      <c r="C252" s="187" t="s">
        <v>201</v>
      </c>
      <c r="D252" s="347" t="s">
        <v>128</v>
      </c>
      <c r="E252" s="335" t="s">
        <v>153</v>
      </c>
      <c r="F252" s="336"/>
      <c r="G252" s="336"/>
      <c r="H252" s="336"/>
      <c r="I252" s="337"/>
      <c r="J252" s="40">
        <v>320</v>
      </c>
      <c r="K252" s="188"/>
      <c r="L252" s="188"/>
      <c r="M252" s="266"/>
      <c r="O252" s="263"/>
      <c r="P252" s="193"/>
      <c r="Q252" s="282"/>
      <c r="R252" s="282"/>
    </row>
    <row r="253" s="5" customFormat="1" ht="15" customHeight="1">
      <c r="B253" s="35">
        <v>2</v>
      </c>
      <c r="C253" s="36" t="s">
        <v>146</v>
      </c>
      <c r="D253" s="348"/>
      <c r="E253" s="338"/>
      <c r="F253" s="339"/>
      <c r="G253" s="339"/>
      <c r="H253" s="339"/>
      <c r="I253" s="340"/>
      <c r="J253" s="10">
        <v>425</v>
      </c>
      <c r="K253" s="115"/>
      <c r="L253" s="115"/>
      <c r="M253" s="266"/>
      <c r="O253" s="34"/>
      <c r="P253" s="29"/>
      <c r="Q253" s="227"/>
      <c r="R253" s="227"/>
    </row>
    <row r="254" s="5" customFormat="1" ht="15" customHeight="1">
      <c r="B254" s="40">
        <v>3</v>
      </c>
      <c r="C254" s="117" t="s">
        <v>147</v>
      </c>
      <c r="D254" s="348"/>
      <c r="E254" s="338"/>
      <c r="F254" s="339"/>
      <c r="G254" s="339"/>
      <c r="H254" s="339"/>
      <c r="I254" s="340"/>
      <c r="J254" s="10">
        <v>715</v>
      </c>
      <c r="K254" s="115"/>
      <c r="L254" s="115"/>
      <c r="M254" s="266"/>
      <c r="O254" s="34"/>
      <c r="P254" s="29"/>
      <c r="Q254" s="227"/>
      <c r="R254" s="227"/>
    </row>
    <row r="255" s="5" customFormat="1" ht="15" customHeight="1">
      <c r="B255" s="35">
        <v>4</v>
      </c>
      <c r="C255" s="117" t="s">
        <v>148</v>
      </c>
      <c r="D255" s="349"/>
      <c r="E255" s="341"/>
      <c r="F255" s="342"/>
      <c r="G255" s="342"/>
      <c r="H255" s="342"/>
      <c r="I255" s="343"/>
      <c r="J255" s="10">
        <v>790</v>
      </c>
      <c r="K255" s="115"/>
      <c r="L255" s="115"/>
      <c r="M255" s="266"/>
      <c r="O255" s="34"/>
      <c r="P255" s="29"/>
      <c r="Q255" s="227"/>
      <c r="R255" s="227"/>
    </row>
    <row r="256" s="5" customFormat="1" ht="15" customHeight="1">
      <c r="B256" s="40">
        <v>5</v>
      </c>
      <c r="C256" s="187" t="s">
        <v>201</v>
      </c>
      <c r="D256" s="332" t="s">
        <v>149</v>
      </c>
      <c r="E256" s="335" t="s">
        <v>266</v>
      </c>
      <c r="F256" s="336"/>
      <c r="G256" s="336"/>
      <c r="H256" s="336"/>
      <c r="I256" s="337"/>
      <c r="J256" s="84">
        <v>150</v>
      </c>
      <c r="K256" s="115"/>
      <c r="L256" s="115"/>
      <c r="M256" s="266"/>
      <c r="O256" s="34"/>
      <c r="P256" s="29"/>
      <c r="Q256" s="227"/>
      <c r="R256" s="227"/>
    </row>
    <row r="257" s="5" customFormat="1" ht="15" customHeight="1">
      <c r="B257" s="35">
        <v>6</v>
      </c>
      <c r="C257" s="36" t="s">
        <v>146</v>
      </c>
      <c r="D257" s="333"/>
      <c r="E257" s="338"/>
      <c r="F257" s="339"/>
      <c r="G257" s="339"/>
      <c r="H257" s="339"/>
      <c r="I257" s="340"/>
      <c r="J257" s="84">
        <v>200</v>
      </c>
      <c r="K257" s="115"/>
      <c r="L257" s="115"/>
      <c r="M257" s="266"/>
      <c r="O257" s="34"/>
      <c r="P257" s="29"/>
      <c r="Q257" s="227"/>
      <c r="R257" s="227"/>
    </row>
    <row r="258" s="5" customFormat="1" ht="15" customHeight="1">
      <c r="B258" s="40">
        <v>7</v>
      </c>
      <c r="C258" s="117" t="s">
        <v>147</v>
      </c>
      <c r="D258" s="333"/>
      <c r="E258" s="338"/>
      <c r="F258" s="339"/>
      <c r="G258" s="339"/>
      <c r="H258" s="339"/>
      <c r="I258" s="340"/>
      <c r="J258" s="84">
        <v>225</v>
      </c>
      <c r="K258" s="115"/>
      <c r="L258" s="115"/>
      <c r="M258" s="266"/>
      <c r="O258" s="34"/>
      <c r="P258" s="29"/>
      <c r="Q258" s="227"/>
      <c r="R258" s="227"/>
    </row>
    <row r="259" s="5" customFormat="1" ht="15" customHeight="1">
      <c r="B259" s="35">
        <v>8</v>
      </c>
      <c r="C259" s="117" t="s">
        <v>148</v>
      </c>
      <c r="D259" s="334"/>
      <c r="E259" s="341"/>
      <c r="F259" s="342"/>
      <c r="G259" s="342"/>
      <c r="H259" s="342"/>
      <c r="I259" s="343"/>
      <c r="J259" s="84">
        <v>260</v>
      </c>
      <c r="K259" s="115"/>
      <c r="L259" s="115"/>
      <c r="M259" s="266"/>
      <c r="O259" s="34"/>
      <c r="P259" s="29"/>
      <c r="Q259" s="227"/>
      <c r="R259" s="227"/>
    </row>
    <row r="260" s="5" customFormat="1" ht="15" customHeight="1">
      <c r="B260" s="40">
        <v>9</v>
      </c>
      <c r="C260" s="187" t="s">
        <v>201</v>
      </c>
      <c r="D260" s="332" t="s">
        <v>46</v>
      </c>
      <c r="E260" s="335" t="s">
        <v>154</v>
      </c>
      <c r="F260" s="336"/>
      <c r="G260" s="336"/>
      <c r="H260" s="336"/>
      <c r="I260" s="337"/>
      <c r="J260" s="84">
        <v>240</v>
      </c>
      <c r="K260" s="115"/>
      <c r="L260" s="115"/>
      <c r="M260" s="266"/>
      <c r="O260" s="34"/>
      <c r="P260" s="29"/>
      <c r="Q260" s="227"/>
      <c r="R260" s="227"/>
    </row>
    <row r="261" s="5" customFormat="1" ht="15" customHeight="1">
      <c r="B261" s="35">
        <v>10</v>
      </c>
      <c r="C261" s="36" t="s">
        <v>146</v>
      </c>
      <c r="D261" s="333"/>
      <c r="E261" s="338"/>
      <c r="F261" s="339"/>
      <c r="G261" s="339"/>
      <c r="H261" s="339"/>
      <c r="I261" s="340"/>
      <c r="J261" s="84">
        <v>320</v>
      </c>
      <c r="K261" s="115"/>
      <c r="L261" s="115"/>
      <c r="M261" s="266"/>
      <c r="O261" s="34"/>
      <c r="P261" s="29"/>
      <c r="Q261" s="227"/>
      <c r="R261" s="227"/>
    </row>
    <row r="262" s="5" customFormat="1" ht="15" customHeight="1">
      <c r="B262" s="40">
        <v>11</v>
      </c>
      <c r="C262" s="117" t="s">
        <v>147</v>
      </c>
      <c r="D262" s="333"/>
      <c r="E262" s="338"/>
      <c r="F262" s="339"/>
      <c r="G262" s="339"/>
      <c r="H262" s="339"/>
      <c r="I262" s="340"/>
      <c r="J262" s="84">
        <v>480</v>
      </c>
      <c r="K262" s="115"/>
      <c r="L262" s="115"/>
      <c r="M262" s="266"/>
      <c r="O262" s="34"/>
      <c r="P262" s="29"/>
      <c r="Q262" s="227"/>
      <c r="R262" s="227"/>
    </row>
    <row r="263" s="5" customFormat="1" ht="15" customHeight="1">
      <c r="B263" s="35">
        <v>12</v>
      </c>
      <c r="C263" s="117" t="s">
        <v>148</v>
      </c>
      <c r="D263" s="334"/>
      <c r="E263" s="341"/>
      <c r="F263" s="342"/>
      <c r="G263" s="342"/>
      <c r="H263" s="342"/>
      <c r="I263" s="343"/>
      <c r="J263" s="84">
        <v>520</v>
      </c>
      <c r="K263" s="115"/>
      <c r="L263" s="115"/>
      <c r="M263" s="266"/>
      <c r="O263" s="34"/>
      <c r="P263" s="29"/>
      <c r="Q263" s="227"/>
      <c r="R263" s="227"/>
    </row>
    <row r="264" s="5" customFormat="1" ht="15" customHeight="1">
      <c r="B264" s="40">
        <v>13</v>
      </c>
      <c r="C264" s="187" t="s">
        <v>201</v>
      </c>
      <c r="D264" s="312" t="s">
        <v>104</v>
      </c>
      <c r="E264" s="323" t="s">
        <v>155</v>
      </c>
      <c r="F264" s="323"/>
      <c r="G264" s="323"/>
      <c r="H264" s="323"/>
      <c r="I264" s="323"/>
      <c r="J264" s="84">
        <v>150</v>
      </c>
      <c r="K264" s="115"/>
      <c r="L264" s="115"/>
      <c r="M264" s="266"/>
      <c r="O264" s="34"/>
      <c r="P264" s="29"/>
      <c r="Q264" s="227"/>
      <c r="R264" s="227"/>
    </row>
    <row r="265" s="5" customFormat="1" ht="15" customHeight="1">
      <c r="B265" s="35">
        <v>14</v>
      </c>
      <c r="C265" s="36" t="s">
        <v>146</v>
      </c>
      <c r="D265" s="312"/>
      <c r="E265" s="323"/>
      <c r="F265" s="323"/>
      <c r="G265" s="323"/>
      <c r="H265" s="323"/>
      <c r="I265" s="323"/>
      <c r="J265" s="84">
        <v>200</v>
      </c>
      <c r="K265" s="115"/>
      <c r="L265" s="115"/>
      <c r="M265" s="266"/>
      <c r="O265" s="34"/>
      <c r="P265" s="29"/>
      <c r="Q265" s="227"/>
      <c r="R265" s="227"/>
    </row>
    <row r="266" s="5" customFormat="1" ht="15" customHeight="1">
      <c r="B266" s="40">
        <v>15</v>
      </c>
      <c r="C266" s="36" t="s">
        <v>147</v>
      </c>
      <c r="D266" s="312"/>
      <c r="E266" s="323"/>
      <c r="F266" s="323"/>
      <c r="G266" s="323"/>
      <c r="H266" s="323"/>
      <c r="I266" s="323"/>
      <c r="J266" s="84">
        <v>225</v>
      </c>
      <c r="K266" s="115"/>
      <c r="L266" s="115"/>
      <c r="M266" s="266"/>
      <c r="O266" s="34"/>
      <c r="P266" s="29"/>
      <c r="Q266" s="227"/>
      <c r="R266" s="227"/>
    </row>
    <row r="267" s="5" customFormat="1" ht="15" customHeight="1">
      <c r="B267" s="35">
        <v>16</v>
      </c>
      <c r="C267" s="36" t="s">
        <v>148</v>
      </c>
      <c r="D267" s="312"/>
      <c r="E267" s="323"/>
      <c r="F267" s="323"/>
      <c r="G267" s="323"/>
      <c r="H267" s="323"/>
      <c r="I267" s="323"/>
      <c r="J267" s="84">
        <v>260</v>
      </c>
      <c r="K267" s="115"/>
      <c r="L267" s="115"/>
      <c r="M267" s="266"/>
      <c r="O267" s="34"/>
      <c r="P267" s="29"/>
      <c r="Q267" s="227"/>
      <c r="R267" s="227"/>
    </row>
    <row r="268" s="5" customFormat="1" ht="15" customHeight="1">
      <c r="B268" s="40">
        <v>17</v>
      </c>
      <c r="C268" s="187" t="s">
        <v>201</v>
      </c>
      <c r="D268" s="312" t="s">
        <v>28</v>
      </c>
      <c r="E268" s="323" t="s">
        <v>156</v>
      </c>
      <c r="F268" s="323"/>
      <c r="G268" s="323"/>
      <c r="H268" s="323"/>
      <c r="I268" s="323"/>
      <c r="J268" s="84">
        <v>100</v>
      </c>
      <c r="K268" s="115"/>
      <c r="L268" s="115"/>
      <c r="M268" s="266"/>
      <c r="O268" s="34"/>
      <c r="P268" s="29"/>
      <c r="Q268" s="227"/>
      <c r="R268" s="227"/>
    </row>
    <row r="269" s="5" customFormat="1" ht="15" customHeight="1">
      <c r="B269" s="35">
        <v>18</v>
      </c>
      <c r="C269" s="36" t="s">
        <v>146</v>
      </c>
      <c r="D269" s="312"/>
      <c r="E269" s="323"/>
      <c r="F269" s="323"/>
      <c r="G269" s="323"/>
      <c r="H269" s="323"/>
      <c r="I269" s="323"/>
      <c r="J269" s="84">
        <v>135</v>
      </c>
      <c r="K269" s="115"/>
      <c r="L269" s="115"/>
      <c r="M269" s="266"/>
      <c r="O269" s="34"/>
      <c r="P269" s="29"/>
      <c r="Q269" s="227"/>
      <c r="R269" s="227"/>
    </row>
    <row r="270" s="5" customFormat="1" ht="15" customHeight="1">
      <c r="B270" s="40">
        <v>19</v>
      </c>
      <c r="C270" s="36" t="s">
        <v>147</v>
      </c>
      <c r="D270" s="312"/>
      <c r="E270" s="323"/>
      <c r="F270" s="323"/>
      <c r="G270" s="323"/>
      <c r="H270" s="323"/>
      <c r="I270" s="323"/>
      <c r="J270" s="84">
        <v>135</v>
      </c>
      <c r="K270" s="115"/>
      <c r="L270" s="115"/>
      <c r="M270" s="266"/>
      <c r="O270" s="34"/>
      <c r="P270" s="29"/>
      <c r="Q270" s="227"/>
      <c r="R270" s="227"/>
    </row>
    <row r="271" s="5" customFormat="1" ht="15" customHeight="1">
      <c r="B271" s="35">
        <v>20</v>
      </c>
      <c r="C271" s="36" t="s">
        <v>148</v>
      </c>
      <c r="D271" s="312"/>
      <c r="E271" s="323"/>
      <c r="F271" s="323"/>
      <c r="G271" s="323"/>
      <c r="H271" s="323"/>
      <c r="I271" s="323"/>
      <c r="J271" s="84">
        <v>135</v>
      </c>
      <c r="K271" s="115"/>
      <c r="L271" s="115"/>
      <c r="M271" s="266"/>
      <c r="O271" s="34"/>
      <c r="P271" s="29"/>
      <c r="Q271" s="227"/>
      <c r="R271" s="227"/>
    </row>
    <row r="272" s="5" customFormat="1" ht="30">
      <c r="B272" s="294" t="s">
        <v>298</v>
      </c>
      <c r="C272" s="295"/>
      <c r="D272" s="295"/>
      <c r="E272" s="295"/>
      <c r="F272" s="295"/>
      <c r="G272" s="295"/>
      <c r="H272" s="295"/>
      <c r="I272" s="295"/>
      <c r="J272" s="269" t="s">
        <v>150</v>
      </c>
      <c r="M272" s="34"/>
      <c r="O272" s="34"/>
      <c r="P272" s="189"/>
      <c r="Q272" s="227"/>
      <c r="R272" s="227"/>
    </row>
    <row r="273" s="18" customFormat="1" ht="32.25" customHeight="1">
      <c r="B273" s="16">
        <v>1</v>
      </c>
      <c r="C273" s="272" t="s">
        <v>302</v>
      </c>
      <c r="D273" s="16" t="s">
        <v>25</v>
      </c>
      <c r="E273" s="296"/>
      <c r="F273" s="297"/>
      <c r="G273" s="297"/>
      <c r="H273" s="297"/>
      <c r="I273" s="298"/>
      <c r="J273" s="24">
        <v>1047</v>
      </c>
      <c r="M273" s="30">
        <v>792</v>
      </c>
      <c r="N273" s="273"/>
      <c r="O273" s="15">
        <f>(J273/M273)-100%</f>
        <v>0.32196969696969702</v>
      </c>
      <c r="P273" s="165"/>
      <c r="Q273" s="277"/>
      <c r="R273" s="277"/>
    </row>
    <row r="274" s="18" customFormat="1" ht="32.25" customHeight="1">
      <c r="B274" s="16">
        <v>2</v>
      </c>
      <c r="C274" s="272" t="s">
        <v>301</v>
      </c>
      <c r="D274" s="275" t="s">
        <v>25</v>
      </c>
      <c r="E274" s="299"/>
      <c r="F274" s="300"/>
      <c r="G274" s="300"/>
      <c r="H274" s="300"/>
      <c r="I274" s="301"/>
      <c r="J274" s="10">
        <v>787</v>
      </c>
      <c r="K274" s="115"/>
      <c r="L274" s="115"/>
      <c r="M274" s="274">
        <v>605</v>
      </c>
      <c r="N274" s="273"/>
      <c r="O274" s="15">
        <f>(J274/M274)-100%</f>
        <v>0.30082644628099175</v>
      </c>
      <c r="P274" s="191"/>
      <c r="Q274" s="277"/>
      <c r="R274" s="277"/>
    </row>
    <row r="275" s="18" customFormat="1" ht="32.25" customHeight="1">
      <c r="B275" s="16">
        <v>3</v>
      </c>
      <c r="C275" s="272" t="s">
        <v>299</v>
      </c>
      <c r="D275" s="16" t="s">
        <v>25</v>
      </c>
      <c r="E275" s="299"/>
      <c r="F275" s="300"/>
      <c r="G275" s="300"/>
      <c r="H275" s="300"/>
      <c r="I275" s="301"/>
      <c r="J275" s="10">
        <v>920</v>
      </c>
      <c r="K275" s="115"/>
      <c r="L275" s="115"/>
      <c r="M275" s="274">
        <v>713</v>
      </c>
      <c r="N275" s="273"/>
      <c r="O275" s="15">
        <f>(J275/M275)-100%</f>
        <v>0.29032258064516125</v>
      </c>
      <c r="P275" s="191"/>
      <c r="Q275" s="277"/>
      <c r="R275" s="277"/>
    </row>
    <row r="276" s="18" customFormat="1" ht="32.25" customHeight="1">
      <c r="B276" s="16">
        <v>4</v>
      </c>
      <c r="C276" s="272" t="s">
        <v>300</v>
      </c>
      <c r="D276" s="16" t="s">
        <v>25</v>
      </c>
      <c r="E276" s="299"/>
      <c r="F276" s="300"/>
      <c r="G276" s="300"/>
      <c r="H276" s="300"/>
      <c r="I276" s="301"/>
      <c r="J276" s="10">
        <v>1095</v>
      </c>
      <c r="K276" s="115"/>
      <c r="L276" s="115"/>
      <c r="M276" s="274">
        <v>829</v>
      </c>
      <c r="N276" s="273"/>
      <c r="O276" s="15">
        <f>(J276/M276)-100%</f>
        <v>0.32086851628468027</v>
      </c>
      <c r="P276" s="191"/>
      <c r="Q276" s="277"/>
      <c r="R276" s="277"/>
    </row>
    <row r="277" s="5" customFormat="1" ht="30">
      <c r="A277" s="313" t="s">
        <v>203</v>
      </c>
      <c r="B277" s="313"/>
      <c r="C277" s="313"/>
      <c r="D277" s="313"/>
      <c r="E277" s="313"/>
      <c r="F277" s="313"/>
      <c r="G277" s="313"/>
      <c r="H277" s="313"/>
      <c r="I277" s="313"/>
      <c r="J277" s="270" t="s">
        <v>204</v>
      </c>
      <c r="K277" s="115"/>
      <c r="L277" s="115"/>
      <c r="M277" s="1"/>
      <c r="O277" s="34"/>
      <c r="P277" s="29"/>
      <c r="Q277" s="227"/>
      <c r="R277" s="227"/>
    </row>
    <row r="278" s="5" customFormat="1" ht="15" customHeight="1">
      <c r="B278" s="40">
        <v>1</v>
      </c>
      <c r="C278" s="314" t="s">
        <v>230</v>
      </c>
      <c r="D278" s="315"/>
      <c r="E278" s="315"/>
      <c r="F278" s="315"/>
      <c r="G278" s="315"/>
      <c r="H278" s="315"/>
      <c r="I278" s="316"/>
      <c r="J278" s="12">
        <v>260</v>
      </c>
      <c r="K278" s="115"/>
      <c r="L278" s="115"/>
      <c r="M278" s="35">
        <v>155</v>
      </c>
      <c r="N278" s="35"/>
      <c r="O278" s="194">
        <f>(J278/M278)-100%</f>
        <v>0.67741935483870974</v>
      </c>
      <c r="P278" s="29"/>
      <c r="Q278" s="227"/>
      <c r="R278" s="227"/>
    </row>
    <row r="279" ht="15" customHeight="1">
      <c r="B279" s="35">
        <v>2</v>
      </c>
      <c r="C279" s="302" t="s">
        <v>303</v>
      </c>
      <c r="D279" s="303"/>
      <c r="E279" s="303"/>
      <c r="F279" s="303"/>
      <c r="G279" s="303"/>
      <c r="H279" s="303"/>
      <c r="I279" s="303"/>
      <c r="J279" s="276">
        <v>1000</v>
      </c>
      <c r="M279" s="271">
        <v>483</v>
      </c>
      <c r="N279" s="37"/>
      <c r="O279" s="194">
        <f>(J279/M279)-100%</f>
        <v>1.0703933747412009</v>
      </c>
    </row>
    <row r="280" ht="15" customHeight="1">
      <c r="B280" s="35">
        <v>3</v>
      </c>
      <c r="C280" s="302" t="s">
        <v>304</v>
      </c>
      <c r="D280" s="303"/>
      <c r="E280" s="303"/>
      <c r="F280" s="303"/>
      <c r="G280" s="303"/>
      <c r="H280" s="303"/>
      <c r="I280" s="303"/>
      <c r="J280" s="276">
        <v>1026</v>
      </c>
      <c r="M280" s="271">
        <v>495.60000000000002</v>
      </c>
      <c r="N280" s="37"/>
      <c r="O280" s="194">
        <f>(J280/M280)-100%</f>
        <v>1.0702179176755449</v>
      </c>
    </row>
    <row r="281" ht="15" customHeight="1">
      <c r="B281" s="35">
        <v>4</v>
      </c>
      <c r="C281" s="302" t="s">
        <v>305</v>
      </c>
      <c r="D281" s="303"/>
      <c r="E281" s="303"/>
      <c r="F281" s="303"/>
      <c r="G281" s="303"/>
      <c r="H281" s="303"/>
      <c r="I281" s="303"/>
      <c r="J281" s="276">
        <v>1250</v>
      </c>
      <c r="M281" s="271">
        <v>670</v>
      </c>
      <c r="N281" s="37"/>
      <c r="O281" s="194">
        <f>(J281/M281)-100%</f>
        <v>0.86567164179104483</v>
      </c>
    </row>
  </sheetData>
  <mergeCells count="93">
    <mergeCell ref="D1:J1"/>
    <mergeCell ref="D2:J2"/>
    <mergeCell ref="D3:J3"/>
    <mergeCell ref="D4:J4"/>
    <mergeCell ref="I7:J7"/>
    <mergeCell ref="E7:H7"/>
    <mergeCell ref="D5:J5"/>
    <mergeCell ref="D6:J6"/>
    <mergeCell ref="D213:F213"/>
    <mergeCell ref="J213:L213"/>
    <mergeCell ref="G213:I213"/>
    <mergeCell ref="B212:L212"/>
    <mergeCell ref="B194:J194"/>
    <mergeCell ref="D195:J195"/>
    <mergeCell ref="C209:I209"/>
    <mergeCell ref="C211:I211"/>
    <mergeCell ref="C207:I207"/>
    <mergeCell ref="C208:I208"/>
    <mergeCell ref="E268:I271"/>
    <mergeCell ref="D256:D259"/>
    <mergeCell ref="D260:D263"/>
    <mergeCell ref="E260:I263"/>
    <mergeCell ref="B250:J250"/>
    <mergeCell ref="E251:I251"/>
    <mergeCell ref="E252:I255"/>
    <mergeCell ref="E256:I259"/>
    <mergeCell ref="D252:D255"/>
    <mergeCell ref="B9:J9"/>
    <mergeCell ref="M9:P9"/>
    <mergeCell ref="B22:J22"/>
    <mergeCell ref="M22:P22"/>
    <mergeCell ref="B34:J34"/>
    <mergeCell ref="M34:O34"/>
    <mergeCell ref="B37:J37"/>
    <mergeCell ref="B40:J40"/>
    <mergeCell ref="B42:J42"/>
    <mergeCell ref="M37:O37"/>
    <mergeCell ref="M40:O40"/>
    <mergeCell ref="M42:O42"/>
    <mergeCell ref="B44:J44"/>
    <mergeCell ref="B48:J48"/>
    <mergeCell ref="B52:J52"/>
    <mergeCell ref="E49:F49"/>
    <mergeCell ref="M44:O44"/>
    <mergeCell ref="M48:O48"/>
    <mergeCell ref="M52:O52"/>
    <mergeCell ref="B83:J83"/>
    <mergeCell ref="B124:J124"/>
    <mergeCell ref="B56:J56"/>
    <mergeCell ref="B76:J76"/>
    <mergeCell ref="B80:J80"/>
    <mergeCell ref="M56:O56"/>
    <mergeCell ref="M76:O76"/>
    <mergeCell ref="M80:O80"/>
    <mergeCell ref="M83:O83"/>
    <mergeCell ref="M124:O124"/>
    <mergeCell ref="M157:O157"/>
    <mergeCell ref="A277:I277"/>
    <mergeCell ref="C278:I278"/>
    <mergeCell ref="B131:J131"/>
    <mergeCell ref="B140:J140"/>
    <mergeCell ref="B150:J150"/>
    <mergeCell ref="B138:J138"/>
    <mergeCell ref="D264:D267"/>
    <mergeCell ref="E264:I267"/>
    <mergeCell ref="B157:J157"/>
    <mergeCell ref="M131:O131"/>
    <mergeCell ref="M138:O138"/>
    <mergeCell ref="M140:O140"/>
    <mergeCell ref="M150:O150"/>
    <mergeCell ref="B196:J196"/>
    <mergeCell ref="C210:I210"/>
    <mergeCell ref="C279:I279"/>
    <mergeCell ref="C280:I280"/>
    <mergeCell ref="C281:I281"/>
    <mergeCell ref="M196:O196"/>
    <mergeCell ref="C204:I204"/>
    <mergeCell ref="M203:O203"/>
    <mergeCell ref="C205:I205"/>
    <mergeCell ref="C206:I206"/>
    <mergeCell ref="C197:I197"/>
    <mergeCell ref="C198:I198"/>
    <mergeCell ref="C199:I199"/>
    <mergeCell ref="C200:I200"/>
    <mergeCell ref="C201:I201"/>
    <mergeCell ref="C202:I202"/>
    <mergeCell ref="B203:J203"/>
    <mergeCell ref="D268:D271"/>
    <mergeCell ref="B272:I272"/>
    <mergeCell ref="E273:I273"/>
    <mergeCell ref="E275:I275"/>
    <mergeCell ref="E276:I276"/>
    <mergeCell ref="E274:I274"/>
  </mergeCells>
  <hyperlinks>
    <hyperlink r:id="rId1" ref="D4"/>
  </hyperlinks>
  <pageMargins left="0" right="0" top="0.19685039370078738" bottom="0.19685039370078738" header="0.19685039370078738" footer="0"/>
  <pageSetup paperSize="9" scale="49" fitToHeight="3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K24" sqref="K24"/>
    </sheetView>
  </sheetViews>
  <sheetFormatPr defaultRowHeight="15" customHeight="1"/>
  <sheetData/>
  <pageMargins left="0.69999999999999996" right="0.69999999999999996" top="0.75" bottom="0.75" header="0.29999999999999999" footer="0.29999999999999999"/>
  <pageSetup paperSize="9" scale="90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/>
  </sheetViews>
  <sheetFormatPr defaultRowHeight="15" customHeight="1"/>
  <sheetData/>
  <pageMargins left="0.69999999999999996" right="0.69999999999999996" top="0.75" bottom="0.75" header="0.29999999999999999" footer="0.29999999999999999"/>
  <pageSetup paperSize="9" scale="90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ONLYOFFICE/7.2.1.36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182</cp:revision>
  <cp:lastPrinted>2022-07-15T08:18:33Z</cp:lastPrinted>
  <dcterms:created xsi:type="dcterms:W3CDTF">2022-09-27T13:46:37Z</dcterms:created>
  <dcterms:modified xsi:type="dcterms:W3CDTF">2022-10-21T05:59:27Z</dcterms:modified>
</cp:coreProperties>
</file>